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ífek\Documents\"/>
    </mc:Choice>
  </mc:AlternateContent>
  <bookViews>
    <workbookView xWindow="0" yWindow="0" windowWidth="23016" windowHeight="10668"/>
  </bookViews>
  <sheets>
    <sheet name="Rekapitulace stavby" sheetId="1" r:id="rId1"/>
    <sheet name="01 - Obnova krytu komunikace" sheetId="2" r:id="rId2"/>
    <sheet name="02 - VON" sheetId="3" r:id="rId3"/>
    <sheet name="Pokyny pro vyplnění" sheetId="4" r:id="rId4"/>
  </sheets>
  <definedNames>
    <definedName name="_xlnm._FilterDatabase" localSheetId="1" hidden="1">'01 - Obnova krytu komunikace'!$C$86:$K$262</definedName>
    <definedName name="_xlnm._FilterDatabase" localSheetId="2" hidden="1">'02 - VON'!$C$76:$K$83</definedName>
    <definedName name="_xlnm.Print_Titles" localSheetId="1">'01 - Obnova krytu komunikace'!$86:$86</definedName>
    <definedName name="_xlnm.Print_Titles" localSheetId="2">'02 - VON'!$76:$76</definedName>
    <definedName name="_xlnm.Print_Titles" localSheetId="0">'Rekapitulace stavby'!$49:$49</definedName>
    <definedName name="_xlnm.Print_Area" localSheetId="1">'01 - Obnova krytu komunikace'!$C$4:$J$36,'01 - Obnova krytu komunikace'!$C$42:$J$68,'01 - Obnova krytu komunikace'!$C$74:$K$262</definedName>
    <definedName name="_xlnm.Print_Area" localSheetId="2">'02 - VON'!$C$4:$J$36,'02 - VON'!$C$42:$J$58,'02 - VON'!$C$64:$K$83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62913"/>
</workbook>
</file>

<file path=xl/calcChain.xml><?xml version="1.0" encoding="utf-8"?>
<calcChain xmlns="http://schemas.openxmlformats.org/spreadsheetml/2006/main">
  <c r="AY53" i="1" l="1"/>
  <c r="AX53" i="1"/>
  <c r="BI83" i="3"/>
  <c r="BH83" i="3"/>
  <c r="BG83" i="3"/>
  <c r="BF83" i="3"/>
  <c r="T83" i="3"/>
  <c r="R83" i="3"/>
  <c r="P83" i="3"/>
  <c r="BK83" i="3"/>
  <c r="J83" i="3"/>
  <c r="BE83" i="3" s="1"/>
  <c r="BI82" i="3"/>
  <c r="BH82" i="3"/>
  <c r="BG82" i="3"/>
  <c r="BF82" i="3"/>
  <c r="T82" i="3"/>
  <c r="R82" i="3"/>
  <c r="P82" i="3"/>
  <c r="BK82" i="3"/>
  <c r="J82" i="3"/>
  <c r="BE82" i="3" s="1"/>
  <c r="BI81" i="3"/>
  <c r="BH81" i="3"/>
  <c r="BG81" i="3"/>
  <c r="BF81" i="3"/>
  <c r="BE81" i="3"/>
  <c r="T81" i="3"/>
  <c r="R81" i="3"/>
  <c r="P81" i="3"/>
  <c r="BK81" i="3"/>
  <c r="J81" i="3"/>
  <c r="BI80" i="3"/>
  <c r="BH80" i="3"/>
  <c r="BG80" i="3"/>
  <c r="BF80" i="3"/>
  <c r="BE80" i="3"/>
  <c r="T80" i="3"/>
  <c r="R80" i="3"/>
  <c r="P80" i="3"/>
  <c r="BK80" i="3"/>
  <c r="J80" i="3"/>
  <c r="BI79" i="3"/>
  <c r="F34" i="3" s="1"/>
  <c r="BD53" i="1" s="1"/>
  <c r="BH79" i="3"/>
  <c r="F33" i="3" s="1"/>
  <c r="BC53" i="1" s="1"/>
  <c r="BG79" i="3"/>
  <c r="F32" i="3" s="1"/>
  <c r="BB53" i="1" s="1"/>
  <c r="BF79" i="3"/>
  <c r="J31" i="3" s="1"/>
  <c r="AW53" i="1" s="1"/>
  <c r="BE79" i="3"/>
  <c r="T79" i="3"/>
  <c r="T78" i="3" s="1"/>
  <c r="T77" i="3" s="1"/>
  <c r="R79" i="3"/>
  <c r="R78" i="3" s="1"/>
  <c r="R77" i="3" s="1"/>
  <c r="P79" i="3"/>
  <c r="P78" i="3" s="1"/>
  <c r="P77" i="3" s="1"/>
  <c r="AU53" i="1" s="1"/>
  <c r="BK79" i="3"/>
  <c r="BK78" i="3" s="1"/>
  <c r="J79" i="3"/>
  <c r="J73" i="3"/>
  <c r="F73" i="3"/>
  <c r="F71" i="3"/>
  <c r="E69" i="3"/>
  <c r="J51" i="3"/>
  <c r="F51" i="3"/>
  <c r="F49" i="3"/>
  <c r="E47" i="3"/>
  <c r="J18" i="3"/>
  <c r="E18" i="3"/>
  <c r="F52" i="3" s="1"/>
  <c r="J17" i="3"/>
  <c r="J12" i="3"/>
  <c r="J71" i="3" s="1"/>
  <c r="E7" i="3"/>
  <c r="E45" i="3" s="1"/>
  <c r="AY52" i="1"/>
  <c r="AX52" i="1"/>
  <c r="BI262" i="2"/>
  <c r="BH262" i="2"/>
  <c r="BG262" i="2"/>
  <c r="BF262" i="2"/>
  <c r="BE262" i="2"/>
  <c r="T262" i="2"/>
  <c r="T261" i="2" s="1"/>
  <c r="R262" i="2"/>
  <c r="R261" i="2" s="1"/>
  <c r="P262" i="2"/>
  <c r="P261" i="2" s="1"/>
  <c r="BK262" i="2"/>
  <c r="BK261" i="2" s="1"/>
  <c r="J261" i="2" s="1"/>
  <c r="J67" i="2" s="1"/>
  <c r="J262" i="2"/>
  <c r="BI260" i="2"/>
  <c r="BH260" i="2"/>
  <c r="BG260" i="2"/>
  <c r="BF260" i="2"/>
  <c r="T260" i="2"/>
  <c r="T259" i="2" s="1"/>
  <c r="R260" i="2"/>
  <c r="R259" i="2" s="1"/>
  <c r="P260" i="2"/>
  <c r="P259" i="2" s="1"/>
  <c r="BK260" i="2"/>
  <c r="BK259" i="2" s="1"/>
  <c r="J259" i="2" s="1"/>
  <c r="J66" i="2" s="1"/>
  <c r="J260" i="2"/>
  <c r="BE260" i="2" s="1"/>
  <c r="BI258" i="2"/>
  <c r="BH258" i="2"/>
  <c r="BG258" i="2"/>
  <c r="BF258" i="2"/>
  <c r="T258" i="2"/>
  <c r="T257" i="2" s="1"/>
  <c r="R258" i="2"/>
  <c r="R257" i="2" s="1"/>
  <c r="R256" i="2" s="1"/>
  <c r="P258" i="2"/>
  <c r="P257" i="2" s="1"/>
  <c r="P256" i="2" s="1"/>
  <c r="BK258" i="2"/>
  <c r="BK257" i="2" s="1"/>
  <c r="J258" i="2"/>
  <c r="BE258" i="2" s="1"/>
  <c r="BI255" i="2"/>
  <c r="BH255" i="2"/>
  <c r="BG255" i="2"/>
  <c r="BF255" i="2"/>
  <c r="BE255" i="2"/>
  <c r="T255" i="2"/>
  <c r="T254" i="2" s="1"/>
  <c r="R255" i="2"/>
  <c r="R254" i="2" s="1"/>
  <c r="P255" i="2"/>
  <c r="P254" i="2" s="1"/>
  <c r="BK255" i="2"/>
  <c r="BK254" i="2" s="1"/>
  <c r="J254" i="2" s="1"/>
  <c r="J63" i="2" s="1"/>
  <c r="J255" i="2"/>
  <c r="BI248" i="2"/>
  <c r="BH248" i="2"/>
  <c r="BG248" i="2"/>
  <c r="BF248" i="2"/>
  <c r="T248" i="2"/>
  <c r="R248" i="2"/>
  <c r="P248" i="2"/>
  <c r="BK248" i="2"/>
  <c r="J248" i="2"/>
  <c r="BE248" i="2" s="1"/>
  <c r="BI246" i="2"/>
  <c r="BH246" i="2"/>
  <c r="BG246" i="2"/>
  <c r="BF246" i="2"/>
  <c r="T246" i="2"/>
  <c r="R246" i="2"/>
  <c r="P246" i="2"/>
  <c r="BK246" i="2"/>
  <c r="J246" i="2"/>
  <c r="BE246" i="2" s="1"/>
  <c r="BI244" i="2"/>
  <c r="BH244" i="2"/>
  <c r="BG244" i="2"/>
  <c r="BF244" i="2"/>
  <c r="T244" i="2"/>
  <c r="R244" i="2"/>
  <c r="P244" i="2"/>
  <c r="BK244" i="2"/>
  <c r="J244" i="2"/>
  <c r="BE244" i="2" s="1"/>
  <c r="BI242" i="2"/>
  <c r="BH242" i="2"/>
  <c r="BG242" i="2"/>
  <c r="BF242" i="2"/>
  <c r="BE242" i="2"/>
  <c r="T242" i="2"/>
  <c r="R242" i="2"/>
  <c r="P242" i="2"/>
  <c r="BK242" i="2"/>
  <c r="J242" i="2"/>
  <c r="BI240" i="2"/>
  <c r="BH240" i="2"/>
  <c r="BG240" i="2"/>
  <c r="BF240" i="2"/>
  <c r="T240" i="2"/>
  <c r="R240" i="2"/>
  <c r="P240" i="2"/>
  <c r="BK240" i="2"/>
  <c r="J240" i="2"/>
  <c r="BE240" i="2" s="1"/>
  <c r="BI238" i="2"/>
  <c r="BH238" i="2"/>
  <c r="BG238" i="2"/>
  <c r="BF238" i="2"/>
  <c r="BE238" i="2"/>
  <c r="T238" i="2"/>
  <c r="R238" i="2"/>
  <c r="P238" i="2"/>
  <c r="BK238" i="2"/>
  <c r="J238" i="2"/>
  <c r="BI232" i="2"/>
  <c r="BH232" i="2"/>
  <c r="BG232" i="2"/>
  <c r="BF232" i="2"/>
  <c r="BE232" i="2"/>
  <c r="T232" i="2"/>
  <c r="T231" i="2" s="1"/>
  <c r="R232" i="2"/>
  <c r="R231" i="2" s="1"/>
  <c r="P232" i="2"/>
  <c r="P231" i="2" s="1"/>
  <c r="BK232" i="2"/>
  <c r="BK231" i="2" s="1"/>
  <c r="J231" i="2" s="1"/>
  <c r="J62" i="2" s="1"/>
  <c r="J232" i="2"/>
  <c r="BI230" i="2"/>
  <c r="BH230" i="2"/>
  <c r="BG230" i="2"/>
  <c r="BF230" i="2"/>
  <c r="T230" i="2"/>
  <c r="R230" i="2"/>
  <c r="P230" i="2"/>
  <c r="BK230" i="2"/>
  <c r="J230" i="2"/>
  <c r="BE230" i="2" s="1"/>
  <c r="BI226" i="2"/>
  <c r="BH226" i="2"/>
  <c r="BG226" i="2"/>
  <c r="BF226" i="2"/>
  <c r="T226" i="2"/>
  <c r="R226" i="2"/>
  <c r="P226" i="2"/>
  <c r="BK226" i="2"/>
  <c r="J226" i="2"/>
  <c r="BE226" i="2" s="1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BE223" i="2"/>
  <c r="T223" i="2"/>
  <c r="R223" i="2"/>
  <c r="P223" i="2"/>
  <c r="BK223" i="2"/>
  <c r="J223" i="2"/>
  <c r="BI222" i="2"/>
  <c r="BH222" i="2"/>
  <c r="BG222" i="2"/>
  <c r="BF222" i="2"/>
  <c r="BE222" i="2"/>
  <c r="T222" i="2"/>
  <c r="R222" i="2"/>
  <c r="P222" i="2"/>
  <c r="BK222" i="2"/>
  <c r="J222" i="2"/>
  <c r="BI220" i="2"/>
  <c r="BH220" i="2"/>
  <c r="BG220" i="2"/>
  <c r="BF220" i="2"/>
  <c r="BE220" i="2"/>
  <c r="T220" i="2"/>
  <c r="R220" i="2"/>
  <c r="P220" i="2"/>
  <c r="BK220" i="2"/>
  <c r="J220" i="2"/>
  <c r="BI218" i="2"/>
  <c r="BH218" i="2"/>
  <c r="BG218" i="2"/>
  <c r="BF218" i="2"/>
  <c r="BE218" i="2"/>
  <c r="T218" i="2"/>
  <c r="R218" i="2"/>
  <c r="P218" i="2"/>
  <c r="BK218" i="2"/>
  <c r="J218" i="2"/>
  <c r="BI214" i="2"/>
  <c r="BH214" i="2"/>
  <c r="BG214" i="2"/>
  <c r="BF214" i="2"/>
  <c r="BE214" i="2"/>
  <c r="T214" i="2"/>
  <c r="R214" i="2"/>
  <c r="P214" i="2"/>
  <c r="BK214" i="2"/>
  <c r="J214" i="2"/>
  <c r="BI213" i="2"/>
  <c r="BH213" i="2"/>
  <c r="BG213" i="2"/>
  <c r="BF213" i="2"/>
  <c r="BE213" i="2"/>
  <c r="T213" i="2"/>
  <c r="R213" i="2"/>
  <c r="P213" i="2"/>
  <c r="BK213" i="2"/>
  <c r="J213" i="2"/>
  <c r="BI210" i="2"/>
  <c r="BH210" i="2"/>
  <c r="BG210" i="2"/>
  <c r="BF210" i="2"/>
  <c r="BE210" i="2"/>
  <c r="T210" i="2"/>
  <c r="R210" i="2"/>
  <c r="P210" i="2"/>
  <c r="BK210" i="2"/>
  <c r="J210" i="2"/>
  <c r="BI209" i="2"/>
  <c r="BH209" i="2"/>
  <c r="BG209" i="2"/>
  <c r="BF209" i="2"/>
  <c r="BE209" i="2"/>
  <c r="T209" i="2"/>
  <c r="R209" i="2"/>
  <c r="P209" i="2"/>
  <c r="BK209" i="2"/>
  <c r="J209" i="2"/>
  <c r="BI206" i="2"/>
  <c r="BH206" i="2"/>
  <c r="BG206" i="2"/>
  <c r="BF206" i="2"/>
  <c r="BE206" i="2"/>
  <c r="T206" i="2"/>
  <c r="R206" i="2"/>
  <c r="P206" i="2"/>
  <c r="BK206" i="2"/>
  <c r="J206" i="2"/>
  <c r="BI204" i="2"/>
  <c r="BH204" i="2"/>
  <c r="BG204" i="2"/>
  <c r="BF204" i="2"/>
  <c r="BE204" i="2"/>
  <c r="T204" i="2"/>
  <c r="R204" i="2"/>
  <c r="P204" i="2"/>
  <c r="BK204" i="2"/>
  <c r="J204" i="2"/>
  <c r="BI200" i="2"/>
  <c r="BH200" i="2"/>
  <c r="BG200" i="2"/>
  <c r="BF200" i="2"/>
  <c r="BE200" i="2"/>
  <c r="T200" i="2"/>
  <c r="R200" i="2"/>
  <c r="P200" i="2"/>
  <c r="BK200" i="2"/>
  <c r="J200" i="2"/>
  <c r="BI192" i="2"/>
  <c r="BH192" i="2"/>
  <c r="BG192" i="2"/>
  <c r="BF192" i="2"/>
  <c r="BE192" i="2"/>
  <c r="T192" i="2"/>
  <c r="R192" i="2"/>
  <c r="P192" i="2"/>
  <c r="BK192" i="2"/>
  <c r="J192" i="2"/>
  <c r="BI187" i="2"/>
  <c r="BH187" i="2"/>
  <c r="BG187" i="2"/>
  <c r="BF187" i="2"/>
  <c r="BE187" i="2"/>
  <c r="T187" i="2"/>
  <c r="R187" i="2"/>
  <c r="P187" i="2"/>
  <c r="BK187" i="2"/>
  <c r="J187" i="2"/>
  <c r="BI182" i="2"/>
  <c r="BH182" i="2"/>
  <c r="BG182" i="2"/>
  <c r="BF182" i="2"/>
  <c r="BE182" i="2"/>
  <c r="T182" i="2"/>
  <c r="R182" i="2"/>
  <c r="P182" i="2"/>
  <c r="BK182" i="2"/>
  <c r="J182" i="2"/>
  <c r="BI181" i="2"/>
  <c r="BH181" i="2"/>
  <c r="BG181" i="2"/>
  <c r="BF181" i="2"/>
  <c r="BE181" i="2"/>
  <c r="T181" i="2"/>
  <c r="R181" i="2"/>
  <c r="P181" i="2"/>
  <c r="BK181" i="2"/>
  <c r="J181" i="2"/>
  <c r="BI180" i="2"/>
  <c r="BH180" i="2"/>
  <c r="BG180" i="2"/>
  <c r="BF180" i="2"/>
  <c r="BE180" i="2"/>
  <c r="T180" i="2"/>
  <c r="R180" i="2"/>
  <c r="P180" i="2"/>
  <c r="BK180" i="2"/>
  <c r="J180" i="2"/>
  <c r="BI179" i="2"/>
  <c r="BH179" i="2"/>
  <c r="BG179" i="2"/>
  <c r="BF179" i="2"/>
  <c r="BE179" i="2"/>
  <c r="T179" i="2"/>
  <c r="R179" i="2"/>
  <c r="P179" i="2"/>
  <c r="BK179" i="2"/>
  <c r="J179" i="2"/>
  <c r="BI178" i="2"/>
  <c r="BH178" i="2"/>
  <c r="BG178" i="2"/>
  <c r="BF178" i="2"/>
  <c r="BE178" i="2"/>
  <c r="T178" i="2"/>
  <c r="R178" i="2"/>
  <c r="P178" i="2"/>
  <c r="BK178" i="2"/>
  <c r="J178" i="2"/>
  <c r="BI177" i="2"/>
  <c r="BH177" i="2"/>
  <c r="BG177" i="2"/>
  <c r="BF177" i="2"/>
  <c r="BE177" i="2"/>
  <c r="T177" i="2"/>
  <c r="R177" i="2"/>
  <c r="P177" i="2"/>
  <c r="BK177" i="2"/>
  <c r="J177" i="2"/>
  <c r="BI176" i="2"/>
  <c r="BH176" i="2"/>
  <c r="BG176" i="2"/>
  <c r="BF176" i="2"/>
  <c r="BE176" i="2"/>
  <c r="T176" i="2"/>
  <c r="R176" i="2"/>
  <c r="P176" i="2"/>
  <c r="BK176" i="2"/>
  <c r="J176" i="2"/>
  <c r="BI175" i="2"/>
  <c r="BH175" i="2"/>
  <c r="BG175" i="2"/>
  <c r="BF175" i="2"/>
  <c r="BE175" i="2"/>
  <c r="T175" i="2"/>
  <c r="R175" i="2"/>
  <c r="P175" i="2"/>
  <c r="BK175" i="2"/>
  <c r="J175" i="2"/>
  <c r="BI174" i="2"/>
  <c r="BH174" i="2"/>
  <c r="BG174" i="2"/>
  <c r="BF174" i="2"/>
  <c r="BE174" i="2"/>
  <c r="T174" i="2"/>
  <c r="R174" i="2"/>
  <c r="P174" i="2"/>
  <c r="BK174" i="2"/>
  <c r="J174" i="2"/>
  <c r="BI173" i="2"/>
  <c r="BH173" i="2"/>
  <c r="BG173" i="2"/>
  <c r="BF173" i="2"/>
  <c r="BE173" i="2"/>
  <c r="T173" i="2"/>
  <c r="R173" i="2"/>
  <c r="P173" i="2"/>
  <c r="BK173" i="2"/>
  <c r="J173" i="2"/>
  <c r="BI172" i="2"/>
  <c r="BH172" i="2"/>
  <c r="BG172" i="2"/>
  <c r="BF172" i="2"/>
  <c r="BE172" i="2"/>
  <c r="T172" i="2"/>
  <c r="R172" i="2"/>
  <c r="P172" i="2"/>
  <c r="BK172" i="2"/>
  <c r="J172" i="2"/>
  <c r="BI171" i="2"/>
  <c r="BH171" i="2"/>
  <c r="BG171" i="2"/>
  <c r="BF171" i="2"/>
  <c r="BE171" i="2"/>
  <c r="T171" i="2"/>
  <c r="R171" i="2"/>
  <c r="P171" i="2"/>
  <c r="BK171" i="2"/>
  <c r="J171" i="2"/>
  <c r="BI170" i="2"/>
  <c r="BH170" i="2"/>
  <c r="BG170" i="2"/>
  <c r="BF170" i="2"/>
  <c r="BE170" i="2"/>
  <c r="T170" i="2"/>
  <c r="R170" i="2"/>
  <c r="P170" i="2"/>
  <c r="BK170" i="2"/>
  <c r="J170" i="2"/>
  <c r="BI169" i="2"/>
  <c r="BH169" i="2"/>
  <c r="BG169" i="2"/>
  <c r="BF169" i="2"/>
  <c r="BE169" i="2"/>
  <c r="T169" i="2"/>
  <c r="R169" i="2"/>
  <c r="P169" i="2"/>
  <c r="BK169" i="2"/>
  <c r="J169" i="2"/>
  <c r="BI168" i="2"/>
  <c r="BH168" i="2"/>
  <c r="BG168" i="2"/>
  <c r="BF168" i="2"/>
  <c r="BE168" i="2"/>
  <c r="T168" i="2"/>
  <c r="R168" i="2"/>
  <c r="P168" i="2"/>
  <c r="BK168" i="2"/>
  <c r="J168" i="2"/>
  <c r="BI167" i="2"/>
  <c r="BH167" i="2"/>
  <c r="BG167" i="2"/>
  <c r="BF167" i="2"/>
  <c r="BE167" i="2"/>
  <c r="T167" i="2"/>
  <c r="R167" i="2"/>
  <c r="P167" i="2"/>
  <c r="BK167" i="2"/>
  <c r="J167" i="2"/>
  <c r="BI166" i="2"/>
  <c r="BH166" i="2"/>
  <c r="BG166" i="2"/>
  <c r="BF166" i="2"/>
  <c r="BE166" i="2"/>
  <c r="T166" i="2"/>
  <c r="R166" i="2"/>
  <c r="P166" i="2"/>
  <c r="BK166" i="2"/>
  <c r="J166" i="2"/>
  <c r="BI165" i="2"/>
  <c r="BH165" i="2"/>
  <c r="BG165" i="2"/>
  <c r="BF165" i="2"/>
  <c r="BE165" i="2"/>
  <c r="T165" i="2"/>
  <c r="R165" i="2"/>
  <c r="P165" i="2"/>
  <c r="BK165" i="2"/>
  <c r="J165" i="2"/>
  <c r="BI164" i="2"/>
  <c r="BH164" i="2"/>
  <c r="BG164" i="2"/>
  <c r="BF164" i="2"/>
  <c r="BE164" i="2"/>
  <c r="T164" i="2"/>
  <c r="R164" i="2"/>
  <c r="P164" i="2"/>
  <c r="BK164" i="2"/>
  <c r="J164" i="2"/>
  <c r="BI163" i="2"/>
  <c r="BH163" i="2"/>
  <c r="BG163" i="2"/>
  <c r="BF163" i="2"/>
  <c r="BE163" i="2"/>
  <c r="T163" i="2"/>
  <c r="R163" i="2"/>
  <c r="P163" i="2"/>
  <c r="BK163" i="2"/>
  <c r="J163" i="2"/>
  <c r="BI162" i="2"/>
  <c r="BH162" i="2"/>
  <c r="BG162" i="2"/>
  <c r="BF162" i="2"/>
  <c r="BE162" i="2"/>
  <c r="T162" i="2"/>
  <c r="R162" i="2"/>
  <c r="P162" i="2"/>
  <c r="BK162" i="2"/>
  <c r="J162" i="2"/>
  <c r="BI161" i="2"/>
  <c r="BH161" i="2"/>
  <c r="BG161" i="2"/>
  <c r="BF161" i="2"/>
  <c r="BE161" i="2"/>
  <c r="T161" i="2"/>
  <c r="R161" i="2"/>
  <c r="P161" i="2"/>
  <c r="BK161" i="2"/>
  <c r="J161" i="2"/>
  <c r="BI160" i="2"/>
  <c r="BH160" i="2"/>
  <c r="BG160" i="2"/>
  <c r="BF160" i="2"/>
  <c r="BE160" i="2"/>
  <c r="T160" i="2"/>
  <c r="R160" i="2"/>
  <c r="P160" i="2"/>
  <c r="BK160" i="2"/>
  <c r="J160" i="2"/>
  <c r="BI159" i="2"/>
  <c r="BH159" i="2"/>
  <c r="BG159" i="2"/>
  <c r="BF159" i="2"/>
  <c r="BE159" i="2"/>
  <c r="T159" i="2"/>
  <c r="R159" i="2"/>
  <c r="P159" i="2"/>
  <c r="BK159" i="2"/>
  <c r="J159" i="2"/>
  <c r="BI155" i="2"/>
  <c r="BH155" i="2"/>
  <c r="BG155" i="2"/>
  <c r="BF155" i="2"/>
  <c r="BE155" i="2"/>
  <c r="T155" i="2"/>
  <c r="T154" i="2" s="1"/>
  <c r="R155" i="2"/>
  <c r="R154" i="2" s="1"/>
  <c r="P155" i="2"/>
  <c r="P154" i="2" s="1"/>
  <c r="BK155" i="2"/>
  <c r="BK154" i="2" s="1"/>
  <c r="J154" i="2" s="1"/>
  <c r="J61" i="2" s="1"/>
  <c r="J155" i="2"/>
  <c r="BI152" i="2"/>
  <c r="BH152" i="2"/>
  <c r="BG152" i="2"/>
  <c r="BF152" i="2"/>
  <c r="T152" i="2"/>
  <c r="R152" i="2"/>
  <c r="P152" i="2"/>
  <c r="BK152" i="2"/>
  <c r="J152" i="2"/>
  <c r="BE152" i="2" s="1"/>
  <c r="BI150" i="2"/>
  <c r="BH150" i="2"/>
  <c r="BG150" i="2"/>
  <c r="BF150" i="2"/>
  <c r="T150" i="2"/>
  <c r="R150" i="2"/>
  <c r="P150" i="2"/>
  <c r="BK150" i="2"/>
  <c r="J150" i="2"/>
  <c r="BE150" i="2" s="1"/>
  <c r="BI148" i="2"/>
  <c r="BH148" i="2"/>
  <c r="BG148" i="2"/>
  <c r="BF148" i="2"/>
  <c r="T148" i="2"/>
  <c r="T147" i="2" s="1"/>
  <c r="R148" i="2"/>
  <c r="R147" i="2" s="1"/>
  <c r="P148" i="2"/>
  <c r="P147" i="2" s="1"/>
  <c r="BK148" i="2"/>
  <c r="BK147" i="2" s="1"/>
  <c r="J147" i="2" s="1"/>
  <c r="J60" i="2" s="1"/>
  <c r="J148" i="2"/>
  <c r="BE148" i="2" s="1"/>
  <c r="BI145" i="2"/>
  <c r="BH145" i="2"/>
  <c r="BG145" i="2"/>
  <c r="BF145" i="2"/>
  <c r="BE145" i="2"/>
  <c r="T145" i="2"/>
  <c r="R145" i="2"/>
  <c r="P145" i="2"/>
  <c r="BK145" i="2"/>
  <c r="J145" i="2"/>
  <c r="BI143" i="2"/>
  <c r="BH143" i="2"/>
  <c r="BG143" i="2"/>
  <c r="BF143" i="2"/>
  <c r="BE143" i="2"/>
  <c r="T143" i="2"/>
  <c r="R143" i="2"/>
  <c r="P143" i="2"/>
  <c r="BK143" i="2"/>
  <c r="J143" i="2"/>
  <c r="BI141" i="2"/>
  <c r="BH141" i="2"/>
  <c r="BG141" i="2"/>
  <c r="BF141" i="2"/>
  <c r="BE141" i="2"/>
  <c r="T141" i="2"/>
  <c r="R141" i="2"/>
  <c r="P141" i="2"/>
  <c r="BK141" i="2"/>
  <c r="J141" i="2"/>
  <c r="BI139" i="2"/>
  <c r="BH139" i="2"/>
  <c r="BG139" i="2"/>
  <c r="BF139" i="2"/>
  <c r="BE139" i="2"/>
  <c r="T139" i="2"/>
  <c r="R139" i="2"/>
  <c r="P139" i="2"/>
  <c r="BK139" i="2"/>
  <c r="J139" i="2"/>
  <c r="BI137" i="2"/>
  <c r="BH137" i="2"/>
  <c r="BG137" i="2"/>
  <c r="BF137" i="2"/>
  <c r="BE137" i="2"/>
  <c r="T137" i="2"/>
  <c r="R137" i="2"/>
  <c r="P137" i="2"/>
  <c r="BK137" i="2"/>
  <c r="J137" i="2"/>
  <c r="BI135" i="2"/>
  <c r="BH135" i="2"/>
  <c r="BG135" i="2"/>
  <c r="BF135" i="2"/>
  <c r="BE135" i="2"/>
  <c r="T135" i="2"/>
  <c r="R135" i="2"/>
  <c r="P135" i="2"/>
  <c r="BK135" i="2"/>
  <c r="J135" i="2"/>
  <c r="BI133" i="2"/>
  <c r="BH133" i="2"/>
  <c r="BG133" i="2"/>
  <c r="BF133" i="2"/>
  <c r="BE133" i="2"/>
  <c r="T133" i="2"/>
  <c r="R133" i="2"/>
  <c r="P133" i="2"/>
  <c r="BK133" i="2"/>
  <c r="J133" i="2"/>
  <c r="BI131" i="2"/>
  <c r="BH131" i="2"/>
  <c r="BG131" i="2"/>
  <c r="BF131" i="2"/>
  <c r="BE131" i="2"/>
  <c r="T131" i="2"/>
  <c r="R131" i="2"/>
  <c r="P131" i="2"/>
  <c r="BK131" i="2"/>
  <c r="J131" i="2"/>
  <c r="BI130" i="2"/>
  <c r="BH130" i="2"/>
  <c r="BG130" i="2"/>
  <c r="BF130" i="2"/>
  <c r="BE130" i="2"/>
  <c r="T130" i="2"/>
  <c r="R130" i="2"/>
  <c r="P130" i="2"/>
  <c r="BK130" i="2"/>
  <c r="J130" i="2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BE126" i="2"/>
  <c r="T126" i="2"/>
  <c r="R126" i="2"/>
  <c r="P126" i="2"/>
  <c r="BK126" i="2"/>
  <c r="J126" i="2"/>
  <c r="BI122" i="2"/>
  <c r="BH122" i="2"/>
  <c r="BG122" i="2"/>
  <c r="BF122" i="2"/>
  <c r="BE122" i="2"/>
  <c r="T122" i="2"/>
  <c r="T121" i="2" s="1"/>
  <c r="R122" i="2"/>
  <c r="R121" i="2" s="1"/>
  <c r="P122" i="2"/>
  <c r="P121" i="2" s="1"/>
  <c r="BK122" i="2"/>
  <c r="BK121" i="2" s="1"/>
  <c r="J121" i="2" s="1"/>
  <c r="J59" i="2" s="1"/>
  <c r="J122" i="2"/>
  <c r="BI119" i="2"/>
  <c r="BH119" i="2"/>
  <c r="BG119" i="2"/>
  <c r="BF119" i="2"/>
  <c r="T119" i="2"/>
  <c r="R119" i="2"/>
  <c r="P119" i="2"/>
  <c r="BK119" i="2"/>
  <c r="J119" i="2"/>
  <c r="BE119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 s="1"/>
  <c r="BI111" i="2"/>
  <c r="BH111" i="2"/>
  <c r="BG111" i="2"/>
  <c r="BF111" i="2"/>
  <c r="T111" i="2"/>
  <c r="R111" i="2"/>
  <c r="P111" i="2"/>
  <c r="BK111" i="2"/>
  <c r="J111" i="2"/>
  <c r="BE111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 s="1"/>
  <c r="BI102" i="2"/>
  <c r="BH102" i="2"/>
  <c r="BG102" i="2"/>
  <c r="BF102" i="2"/>
  <c r="T102" i="2"/>
  <c r="R102" i="2"/>
  <c r="P102" i="2"/>
  <c r="BK102" i="2"/>
  <c r="J102" i="2"/>
  <c r="BE102" i="2" s="1"/>
  <c r="BI98" i="2"/>
  <c r="BH98" i="2"/>
  <c r="BG98" i="2"/>
  <c r="BF98" i="2"/>
  <c r="T98" i="2"/>
  <c r="R98" i="2"/>
  <c r="P98" i="2"/>
  <c r="BK98" i="2"/>
  <c r="J98" i="2"/>
  <c r="BE98" i="2" s="1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 s="1"/>
  <c r="BI90" i="2"/>
  <c r="F34" i="2" s="1"/>
  <c r="BD52" i="1" s="1"/>
  <c r="BD51" i="1" s="1"/>
  <c r="W30" i="1" s="1"/>
  <c r="BH90" i="2"/>
  <c r="F33" i="2" s="1"/>
  <c r="BC52" i="1" s="1"/>
  <c r="BC51" i="1" s="1"/>
  <c r="BG90" i="2"/>
  <c r="F32" i="2" s="1"/>
  <c r="BB52" i="1" s="1"/>
  <c r="BB51" i="1" s="1"/>
  <c r="BF90" i="2"/>
  <c r="J31" i="2" s="1"/>
  <c r="AW52" i="1" s="1"/>
  <c r="T90" i="2"/>
  <c r="T89" i="2" s="1"/>
  <c r="R90" i="2"/>
  <c r="P90" i="2"/>
  <c r="P89" i="2" s="1"/>
  <c r="P88" i="2" s="1"/>
  <c r="P87" i="2" s="1"/>
  <c r="AU52" i="1" s="1"/>
  <c r="BK90" i="2"/>
  <c r="BK89" i="2" s="1"/>
  <c r="J90" i="2"/>
  <c r="BE90" i="2" s="1"/>
  <c r="J83" i="2"/>
  <c r="F83" i="2"/>
  <c r="J81" i="2"/>
  <c r="F81" i="2"/>
  <c r="E79" i="2"/>
  <c r="F52" i="2"/>
  <c r="J51" i="2"/>
  <c r="F51" i="2"/>
  <c r="F49" i="2"/>
  <c r="E47" i="2"/>
  <c r="J18" i="2"/>
  <c r="E18" i="2"/>
  <c r="F84" i="2" s="1"/>
  <c r="J17" i="2"/>
  <c r="J12" i="2"/>
  <c r="J49" i="2" s="1"/>
  <c r="E7" i="2"/>
  <c r="E77" i="2" s="1"/>
  <c r="AS51" i="1"/>
  <c r="L47" i="1"/>
  <c r="AM46" i="1"/>
  <c r="L46" i="1"/>
  <c r="AM44" i="1"/>
  <c r="L44" i="1"/>
  <c r="L42" i="1"/>
  <c r="L41" i="1"/>
  <c r="AU51" i="1" l="1"/>
  <c r="W28" i="1"/>
  <c r="AX51" i="1"/>
  <c r="R89" i="2"/>
  <c r="R88" i="2" s="1"/>
  <c r="R87" i="2" s="1"/>
  <c r="W29" i="1"/>
  <c r="AY51" i="1"/>
  <c r="J89" i="2"/>
  <c r="J58" i="2" s="1"/>
  <c r="BK88" i="2"/>
  <c r="BK256" i="2"/>
  <c r="J256" i="2" s="1"/>
  <c r="J64" i="2" s="1"/>
  <c r="J257" i="2"/>
  <c r="J65" i="2" s="1"/>
  <c r="F30" i="2"/>
  <c r="AZ52" i="1" s="1"/>
  <c r="AZ51" i="1" s="1"/>
  <c r="J30" i="2"/>
  <c r="AV52" i="1" s="1"/>
  <c r="AT52" i="1" s="1"/>
  <c r="T88" i="2"/>
  <c r="T87" i="2" s="1"/>
  <c r="T256" i="2"/>
  <c r="BK77" i="3"/>
  <c r="J77" i="3" s="1"/>
  <c r="J78" i="3"/>
  <c r="J57" i="3" s="1"/>
  <c r="J30" i="3"/>
  <c r="AV53" i="1" s="1"/>
  <c r="AT53" i="1" s="1"/>
  <c r="E45" i="2"/>
  <c r="J49" i="3"/>
  <c r="E67" i="3"/>
  <c r="F31" i="3"/>
  <c r="BA53" i="1" s="1"/>
  <c r="F31" i="2"/>
  <c r="BA52" i="1" s="1"/>
  <c r="F74" i="3"/>
  <c r="F30" i="3"/>
  <c r="AZ53" i="1" s="1"/>
  <c r="BK87" i="2" l="1"/>
  <c r="J87" i="2" s="1"/>
  <c r="J88" i="2"/>
  <c r="J57" i="2" s="1"/>
  <c r="J56" i="3"/>
  <c r="J27" i="3"/>
  <c r="W26" i="1"/>
  <c r="AV51" i="1"/>
  <c r="BA51" i="1"/>
  <c r="AW51" i="1" l="1"/>
  <c r="AK27" i="1" s="1"/>
  <c r="W27" i="1"/>
  <c r="J56" i="2"/>
  <c r="J27" i="2"/>
  <c r="AG53" i="1"/>
  <c r="AN53" i="1" s="1"/>
  <c r="J36" i="3"/>
  <c r="AT51" i="1"/>
  <c r="AK26" i="1"/>
  <c r="J36" i="2" l="1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<sst xmlns="http://schemas.openxmlformats.org/spreadsheetml/2006/main" count="2963" uniqueCount="742">
  <si>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</si>
  <si>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</si>
  <si>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</si>
  <si>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</si>
  <si>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</si>
  <si>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</si>
  <si>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</si>
  <si>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{503a7252-03ff-42e9-906d-3884ef4a027b}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</si>
  <si>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</si>
  <si>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</si>
  <si>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</si>
  <si>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</si>
  <si>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</si>
  <si>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</si>
  <si>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</si>
  <si>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</si>
  <si>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895_18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</si>
  <si>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</si>
  <si>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</si>
  <si>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Zaříčanská, SÚ, Praha 21, č. akce 13462</t>
  </si>
  <si>
    <t>KSO:</t>
  </si>
  <si>
    <t/>
  </si>
  <si>
    <t>CC-CZ:</t>
  </si>
  <si>
    <t>Místo:</t>
  </si>
  <si>
    <t>Újezd nad Lesy</t>
  </si>
  <si>
    <t>Datum:</t>
  </si>
  <si>
    <t>12.7.2018</t>
  </si>
  <si>
    <t>Zadavatel:</t>
  </si>
  <si>
    <t>IČ:</t>
  </si>
  <si>
    <t>TSK hl. m. Prahy</t>
  </si>
  <si>
    <t>DIČ:</t>
  </si>
  <si>
    <t>Uchazeč:</t>
  </si>
  <si>
    <t>Vyplň údaj</t>
  </si>
  <si>
    <t>Projektant:</t>
  </si>
  <si>
    <t>Grebner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</si>
  <si>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</si>
  <si>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</si>
  <si>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</si>
  <si>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</si>
  <si>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</si>
  <si>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</si>
  <si>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</si>
  <si>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</si>
  <si>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</si>
  <si>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</si>
  <si>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</si>
  <si>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</si>
  <si>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</si>
  <si>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</si>
  <si>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</si>
  <si>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</si>
  <si>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</si>
  <si>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</si>
  <si>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</si>
  <si>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</si>
  <si>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</si>
  <si>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</si>
  <si>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</si>
  <si>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</si>
  <si>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</si>
  <si>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</si>
  <si>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</si>
  <si>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</si>
  <si>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</si>
  <si>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</si>
  <si>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</si>
  <si>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</si>
  <si>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</si>
  <si>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</si>
  <si>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</si>
  <si>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</si>
  <si>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</si>
  <si>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</si>
  <si>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</si>
  <si>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</si>
  <si>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</si>
  <si>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</si>
  <si>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</si>
  <si>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Obnova krytu komunikace</t>
  </si>
  <si>
    <t>STA</t>
  </si>
  <si>
    <t>1</t>
  </si>
  <si>
    <t>{6676a7fb-7324-4d3d-a61e-b0e6d8c2edd4}</t>
  </si>
  <si>
    <t>2</t>
  </si>
  <si>
    <t>02</t>
  </si>
  <si>
    <t>VON</t>
  </si>
  <si>
    <t>{83967eab-aa5b-4623-bd61-1254665207ab}</t>
  </si>
  <si>
    <t>1) Krycí list soupisu</t>
  </si>
  <si>
    <t>2) Rekapitulace</t>
  </si>
  <si>
    <t>3) Soupis prací</t>
  </si>
  <si>
    <t>Zpět na list:</t>
  </si>
  <si>
    <t>Rekapitulace stavby</t>
  </si>
  <si>
    <t>chod</t>
  </si>
  <si>
    <t>chodníkový obrubník</t>
  </si>
  <si>
    <t>m</t>
  </si>
  <si>
    <t>75</t>
  </si>
  <si>
    <t>OP</t>
  </si>
  <si>
    <t>kamenná obruba/ krajník</t>
  </si>
  <si>
    <t>30</t>
  </si>
  <si>
    <t>KRYCÍ LIST SOUPISU</t>
  </si>
  <si>
    <t>VDZ</t>
  </si>
  <si>
    <t>VDZ - plošné</t>
  </si>
  <si>
    <t>m2</t>
  </si>
  <si>
    <t>127</t>
  </si>
  <si>
    <t>VDZ_125</t>
  </si>
  <si>
    <t>šířka 125mm</t>
  </si>
  <si>
    <t>8000</t>
  </si>
  <si>
    <t>VDZ_250</t>
  </si>
  <si>
    <t>šířka 250mm</t>
  </si>
  <si>
    <t>60</t>
  </si>
  <si>
    <t>Objekt:</t>
  </si>
  <si>
    <t>01 - Obnova krytu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</si>
  <si>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</si>
  <si>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</si>
  <si>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</si>
  <si>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</si>
  <si>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</si>
  <si>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</si>
  <si>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</si>
  <si>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</si>
  <si>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</si>
  <si>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</si>
  <si>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</si>
  <si>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</si>
  <si>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</si>
  <si>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</si>
  <si>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</si>
  <si>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</si>
  <si>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</si>
  <si>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</si>
  <si>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</si>
  <si>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</si>
  <si>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</si>
  <si>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</si>
  <si>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</si>
  <si>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</si>
  <si>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</si>
  <si>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</si>
  <si>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</si>
  <si>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</si>
  <si>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</si>
  <si>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</si>
  <si>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</si>
  <si>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</si>
  <si>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</si>
  <si>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</si>
  <si>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</si>
  <si>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111212361</t>
  </si>
  <si>
    <t>Odstranění nevhodných dřevin průměru kmene do 100 mm výšky přes 1 m s odstraněním pařezu přes 500 m2 v rovině nebo na svahu do 1:5</t>
  </si>
  <si>
    <t>CS ÚRS 2018 02</t>
  </si>
  <si>
    <t>4</t>
  </si>
  <si>
    <t>117763122</t>
  </si>
  <si>
    <t>VV</t>
  </si>
  <si>
    <t>2,0*500</t>
  </si>
  <si>
    <t>113106142</t>
  </si>
  <si>
    <t>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dlaždic, desek nebo tvarovek</t>
  </si>
  <si>
    <t>-1462491411</t>
  </si>
  <si>
    <t>145 "chodník - dlažba"</t>
  </si>
  <si>
    <t>3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</si>
  <si>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</si>
  <si>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</si>
  <si>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1942765523</t>
  </si>
  <si>
    <t>8850 "tl. 170mm - vozovka"</t>
  </si>
  <si>
    <t>145 "tl. 200mm - chodník"</t>
  </si>
  <si>
    <t>Součet</t>
  </si>
  <si>
    <t>113107223</t>
  </si>
  <si>
    <t>Odstranění podkladů nebo krytů strojně plochy jednotlivě přes 200 m2 s přemístěním hmot na skládku na vzdálenost do 20 m nebo s naložením na dopravní prostředek z kameniva hrubého drceného, o tl. vrstvy přes 200 do 300 mm</t>
  </si>
  <si>
    <t>1231270169</t>
  </si>
  <si>
    <t>VÝMĚNA ŠTĚRKODRTI</t>
  </si>
  <si>
    <t>odhad 50% plochy - bude účtováno dle skutečnosti</t>
  </si>
  <si>
    <t>8850*0,5 "vozovka"</t>
  </si>
  <si>
    <t>5</t>
  </si>
  <si>
    <t>113154334</t>
  </si>
  <si>
    <t>Frézování živičného podkladu nebo krytu s naložením na dopravní prostředek plochy přes 1 000 do 10 000 m2 bez překážek v trase pruhu šířky přes 1 m do 2 m, tloušťky vrstvy 100 mm</t>
  </si>
  <si>
    <t>787666372</t>
  </si>
  <si>
    <t>8850 "tl. 90mm"</t>
  </si>
  <si>
    <t>6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</si>
  <si>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</si>
  <si>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</si>
  <si>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</si>
  <si>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-2024079005</t>
  </si>
  <si>
    <t>0,1*0,5*2480 "reprofilace krajnice"</t>
  </si>
  <si>
    <t>7</t>
  </si>
  <si>
    <t>162301501</t>
  </si>
  <si>
    <t>Vodorovné přemístění smýcených křovin do průměru kmene 100 mm na vzdálenost do 5 000 m</t>
  </si>
  <si>
    <t>26507880</t>
  </si>
  <si>
    <t>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</si>
  <si>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</si>
  <si>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</si>
  <si>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-267276332</t>
  </si>
  <si>
    <t>2340*0,25 "reprofilace příkopů"</t>
  </si>
  <si>
    <t>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</si>
  <si>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</si>
  <si>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</si>
  <si>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999380342</t>
  </si>
  <si>
    <t>709*5 'Přepočtené koeficientem množství</t>
  </si>
  <si>
    <t>10</t>
  </si>
  <si>
    <t>171201201</t>
  </si>
  <si>
    <t>Uložení sypaniny na skládky</t>
  </si>
  <si>
    <t>-1318307441</t>
  </si>
  <si>
    <t>11</t>
  </si>
  <si>
    <t>171201211</t>
  </si>
  <si>
    <t>Poplatek za uložení stavebního odpadu na skládce (skládkovné) zeminy a kameniva zatříděného do Katalogu odpadů pod kódem 170 504</t>
  </si>
  <si>
    <t>t</t>
  </si>
  <si>
    <t>-43675784</t>
  </si>
  <si>
    <t>709*1,6 'Přepočtené koeficientem množství</t>
  </si>
  <si>
    <t>12</t>
  </si>
  <si>
    <t>181451132</t>
  </si>
  <si>
    <t>Založení trávníku na půdě předem připravené plochy přes 1000 m2 výsevem včetně utažení parkového na svahu přes 1:5 do 1:2</t>
  </si>
  <si>
    <t>1882782376</t>
  </si>
  <si>
    <t>13</t>
  </si>
  <si>
    <t>M</t>
  </si>
  <si>
    <t>00572410</t>
  </si>
  <si>
    <t>osivo směs travní parková</t>
  </si>
  <si>
    <t>kg</t>
  </si>
  <si>
    <t>-930708439</t>
  </si>
  <si>
    <t>2750*0,035 'Přepočtené koeficientem množství</t>
  </si>
  <si>
    <t>14</t>
  </si>
  <si>
    <t>184802311</t>
  </si>
  <si>
    <t>Chemické odplevelení půdy před založením kultury, trávníku nebo zpevněných ploch o výměře jednotlivě přes 20 m2 na svahu přes 1:2 do 1:1 postřikem na široko</t>
  </si>
  <si>
    <t>-1141427288</t>
  </si>
  <si>
    <t>2750 "po reprofilaci příkopů v zástavbě"</t>
  </si>
  <si>
    <t>Komunikace</t>
  </si>
  <si>
    <t>564851111</t>
  </si>
  <si>
    <t>Podklad ze štěrkodrti ŠD s rozprostřením a zhutněním, po zhutnění tl. 150 mm</t>
  </si>
  <si>
    <t>-1770966180</t>
  </si>
  <si>
    <t>105 "dlažba chodník"</t>
  </si>
  <si>
    <t>40 "slepecká dlažba"</t>
  </si>
  <si>
    <t>16</t>
  </si>
  <si>
    <t>564871111</t>
  </si>
  <si>
    <t>Podklad ze štěrkodrti ŠD s rozprostřením a zhutněním, po zhutnění tl. 250 mm</t>
  </si>
  <si>
    <t>919797142</t>
  </si>
  <si>
    <t>17</t>
  </si>
  <si>
    <t>565155121</t>
  </si>
  <si>
    <t>Asfaltový beton vrstva podkladní ACP 16 (obalované kamenivo střednězrnné - OKS) s rozprostřením a zhutněním v pruhu šířky přes 3 m, po zhutnění tl. 70 mm</t>
  </si>
  <si>
    <t>553481483</t>
  </si>
  <si>
    <t>18</t>
  </si>
  <si>
    <t>567121114</t>
  </si>
  <si>
    <t>Podklad ze směsi stmelené cementem SC bez dilatačních spár, s rozprostřením a zhutněním SC C 3/4 (SC I), po zhutnění tl. 150 mm</t>
  </si>
  <si>
    <t>495082904</t>
  </si>
  <si>
    <t>19</t>
  </si>
  <si>
    <t>569231111</t>
  </si>
  <si>
    <t>Zpevnění krajnic nebo komunikací pro pěší s rozprostřením a zhutněním, po zhutnění štěrkopískem nebo kamenivem těženým tl. 100 mm</t>
  </si>
  <si>
    <t>-39580393</t>
  </si>
  <si>
    <t>2480*0,5*2</t>
  </si>
  <si>
    <t>20</t>
  </si>
  <si>
    <t>573111112</t>
  </si>
  <si>
    <t>Postřik infiltrační PI z asfaltu silničního s posypem kamenivem, v množství 1,00 kg/m2</t>
  </si>
  <si>
    <t>1101742415</t>
  </si>
  <si>
    <t>8850 "0,75kg/m2"</t>
  </si>
  <si>
    <t>573211107</t>
  </si>
  <si>
    <t>Postřik spojovací PS bez posypu kamenivem z asfaltu silničního, v množství 0,30 kg/m2</t>
  </si>
  <si>
    <t>1288584295</t>
  </si>
  <si>
    <t>8850 "0,25kg/m2"</t>
  </si>
  <si>
    <t>22</t>
  </si>
  <si>
    <t>577134121</t>
  </si>
  <si>
    <t>Asfaltový beton vrstva obrusná ACO 11 (ABS) s rozprostřením a se zhutněním z nemodifikovaného asfaltu v pruhu šířky přes 3 m tř. I, po zhutnění tl. 40 mm</t>
  </si>
  <si>
    <t>-1305888023</t>
  </si>
  <si>
    <t>8850 "vozovka"</t>
  </si>
  <si>
    <t>23</t>
  </si>
  <si>
    <t>596811120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</si>
  <si>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do 50 m2</t>
  </si>
  <si>
    <t>-1345168370</t>
  </si>
  <si>
    <t>24</t>
  </si>
  <si>
    <t>59245006</t>
  </si>
  <si>
    <t>dlažba skladebná betonová základní pro nevidomé 20 x 10 x 6 cm barevná</t>
  </si>
  <si>
    <t>1885008284</t>
  </si>
  <si>
    <t>40*1,03 'Přepočtené koeficientem množství</t>
  </si>
  <si>
    <t>25</t>
  </si>
  <si>
    <t>596811222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</si>
  <si>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přes 100 do 300 m2</t>
  </si>
  <si>
    <t>-904335726</t>
  </si>
  <si>
    <t>26</t>
  </si>
  <si>
    <t>59245620</t>
  </si>
  <si>
    <t>dlažba desková betonová 50x50x6cm přírodní</t>
  </si>
  <si>
    <t>-1766261451</t>
  </si>
  <si>
    <t>105*1,02 'Přepočtené koeficientem množství</t>
  </si>
  <si>
    <t>Trubní vedení</t>
  </si>
  <si>
    <t>27</t>
  </si>
  <si>
    <t>899231111</t>
  </si>
  <si>
    <t>Výšková úprava uličního vstupu nebo vpusti do 200 mm zvýšením mříže</t>
  </si>
  <si>
    <t>kus</t>
  </si>
  <si>
    <t>-1473123661</t>
  </si>
  <si>
    <t>5 "UV"</t>
  </si>
  <si>
    <t>28</t>
  </si>
  <si>
    <t>899331111</t>
  </si>
  <si>
    <t>Výšková úprava uličního vstupu nebo vpusti do 200 mm zvýšením poklopu</t>
  </si>
  <si>
    <t>2072634394</t>
  </si>
  <si>
    <t>25 "šachtový poklop"</t>
  </si>
  <si>
    <t>29</t>
  </si>
  <si>
    <t>899431111</t>
  </si>
  <si>
    <t>Výšková úprava uličního vstupu nebo vpusti do 200 mm zvýšením krycího hrnce, šoupěte nebo hydrantu bez úpravy armatur</t>
  </si>
  <si>
    <t>740886901</t>
  </si>
  <si>
    <t>50 "šoupata"</t>
  </si>
  <si>
    <t>Ostatní konstrukce a práce-bourání</t>
  </si>
  <si>
    <t>912211111</t>
  </si>
  <si>
    <t>Montáž směrového sloupku plastového s odrazkou prostým uložením bez betonového základu silničního</t>
  </si>
  <si>
    <t>185884376</t>
  </si>
  <si>
    <t>35 "Z11a"</t>
  </si>
  <si>
    <t>35 "Z11b"</t>
  </si>
  <si>
    <t>31</t>
  </si>
  <si>
    <t>40445158</t>
  </si>
  <si>
    <t>sloupek silniční  směrový plastový 1200mm</t>
  </si>
  <si>
    <t>-1430310418</t>
  </si>
  <si>
    <t>32</t>
  </si>
  <si>
    <t>914111111</t>
  </si>
  <si>
    <t>Montáž svislé dopravní značky základní velikosti do 1 m2 objímkami na sloupky nebo konzoly</t>
  </si>
  <si>
    <t>-365634222</t>
  </si>
  <si>
    <t>33</t>
  </si>
  <si>
    <t>404440131</t>
  </si>
  <si>
    <t>značka dopravní svislá výstražná A10 - Světelné signály</t>
  </si>
  <si>
    <t>228750181</t>
  </si>
  <si>
    <t>34</t>
  </si>
  <si>
    <t>404440141</t>
  </si>
  <si>
    <t>značka dopravní svislá výstražná A12a - Chodci</t>
  </si>
  <si>
    <t>-2119087</t>
  </si>
  <si>
    <t>35</t>
  </si>
  <si>
    <t>404440142</t>
  </si>
  <si>
    <t>značka dopravní svislá výstražná A12b - Děti</t>
  </si>
  <si>
    <t>-766046204</t>
  </si>
  <si>
    <t>36</t>
  </si>
  <si>
    <t>404440021</t>
  </si>
  <si>
    <t>značka dopravní svislá výstražná P2 - Hlavní pozemní komunikace</t>
  </si>
  <si>
    <t>321291925</t>
  </si>
  <si>
    <t>37</t>
  </si>
  <si>
    <t>404440022</t>
  </si>
  <si>
    <t>značka dopravní svislá výstražná P3 - Konec hlavní pozemní komunikace</t>
  </si>
  <si>
    <t>652958678</t>
  </si>
  <si>
    <t>38</t>
  </si>
  <si>
    <t>404440031</t>
  </si>
  <si>
    <t>značka dopravní svislá výstražná P4 - Dej přednost v jízdě!</t>
  </si>
  <si>
    <t>-419574667</t>
  </si>
  <si>
    <t>39</t>
  </si>
  <si>
    <t>404441121</t>
  </si>
  <si>
    <t>značka svislá zákazová B 2 - Zákaz vjezdu všech vozidel</t>
  </si>
  <si>
    <t>-1628767380</t>
  </si>
  <si>
    <t>40</t>
  </si>
  <si>
    <t>404441122</t>
  </si>
  <si>
    <t>značka svislá zákazová B 24a - Zákaz odbočování vpravo</t>
  </si>
  <si>
    <t>1258135892</t>
  </si>
  <si>
    <t>41</t>
  </si>
  <si>
    <t>404441123</t>
  </si>
  <si>
    <t>značka svislá zákazová B 24b - Zákaz odbočování vlevo</t>
  </si>
  <si>
    <t>-315920588</t>
  </si>
  <si>
    <t>42</t>
  </si>
  <si>
    <t>404441124</t>
  </si>
  <si>
    <t>značka svislá zákazová B 20a - Nejvyšší dovolená rychlost</t>
  </si>
  <si>
    <t>279660536</t>
  </si>
  <si>
    <t>43</t>
  </si>
  <si>
    <t>404443137</t>
  </si>
  <si>
    <t>značka svislá informativní  E3</t>
  </si>
  <si>
    <t>1055767429</t>
  </si>
  <si>
    <t>44</t>
  </si>
  <si>
    <t>404443138</t>
  </si>
  <si>
    <t>značka svislá informativní  E3b</t>
  </si>
  <si>
    <t>311026192</t>
  </si>
  <si>
    <t>45</t>
  </si>
  <si>
    <t>404443143</t>
  </si>
  <si>
    <t>značka svislá informativní  IS3b - Směrová tabule s cílem vlevo</t>
  </si>
  <si>
    <t>344000432</t>
  </si>
  <si>
    <t>46</t>
  </si>
  <si>
    <t>404443144</t>
  </si>
  <si>
    <t>značka svislá informativní  IS3c - Směrová tabule s cílem vpravo</t>
  </si>
  <si>
    <t>-1362585825</t>
  </si>
  <si>
    <t>47</t>
  </si>
  <si>
    <t>404443154</t>
  </si>
  <si>
    <t>značka svislá informativní  IP6 - Přechod pro chodce</t>
  </si>
  <si>
    <t>-754765600</t>
  </si>
  <si>
    <t>48</t>
  </si>
  <si>
    <t>404443148</t>
  </si>
  <si>
    <t>značka svislá informativní  IP10b - Návěst před slepou pozemní komunikací</t>
  </si>
  <si>
    <t>1637085187</t>
  </si>
  <si>
    <t>49</t>
  </si>
  <si>
    <t>914511111</t>
  </si>
  <si>
    <t>Montáž sloupku dopravních značek délky do 3,5 m do betonového základu</t>
  </si>
  <si>
    <t>-1005316968</t>
  </si>
  <si>
    <t>50</t>
  </si>
  <si>
    <t>404452300</t>
  </si>
  <si>
    <t>sloupek Zn pro dopravní značku D 70mm v 3,5m</t>
  </si>
  <si>
    <t>-1487138723</t>
  </si>
  <si>
    <t>51</t>
  </si>
  <si>
    <t>40445257</t>
  </si>
  <si>
    <t>upínací svorka na sloupek D 70 mm</t>
  </si>
  <si>
    <t>-731717396</t>
  </si>
  <si>
    <t>52</t>
  </si>
  <si>
    <t>40445241</t>
  </si>
  <si>
    <t>patka hliníková pro sloupek D 70 mm</t>
  </si>
  <si>
    <t>-1828399994</t>
  </si>
  <si>
    <t>53</t>
  </si>
  <si>
    <t>404452540</t>
  </si>
  <si>
    <t>víčko plastové na sloupek D 70mm</t>
  </si>
  <si>
    <t>-465816915</t>
  </si>
  <si>
    <t>54</t>
  </si>
  <si>
    <t>915211112</t>
  </si>
  <si>
    <t>Vodorovné dopravní značení stříkaným plastem dělící čára šířky 125 mm souvislá bílá retroreflexní</t>
  </si>
  <si>
    <t>-606381366</t>
  </si>
  <si>
    <t>VDZ 0,125</t>
  </si>
  <si>
    <t>4000 "dočasné"</t>
  </si>
  <si>
    <t>4000 "definitivní"</t>
  </si>
  <si>
    <t>55</t>
  </si>
  <si>
    <t>915221112</t>
  </si>
  <si>
    <t>Vodorovné dopravní značení stříkaným plastem vodící čára bílá šířky 250 mm souvislá retroreflexní</t>
  </si>
  <si>
    <t>1228607781</t>
  </si>
  <si>
    <t>VDZ 0,250</t>
  </si>
  <si>
    <t>30 "dočasné"</t>
  </si>
  <si>
    <t>30 "definitivní"</t>
  </si>
  <si>
    <t>56</t>
  </si>
  <si>
    <t>915231112</t>
  </si>
  <si>
    <t>Vodorovné dopravní značení stříkaným plastem přechody pro chodce, šipky, symboly nápisy bílé retroreflexní</t>
  </si>
  <si>
    <t>1714994331</t>
  </si>
  <si>
    <t>5*0,5 "VDZ bílé čáry 0,500 - dočasné"</t>
  </si>
  <si>
    <t>5*0,5 "VDZ bílé čáry 0,500 - definitivní"</t>
  </si>
  <si>
    <t>60 "VDZ V7a - přechod pro chodce - dočasné"</t>
  </si>
  <si>
    <t>60 "VDZ V7a - přechod pro chodce - definitivní"</t>
  </si>
  <si>
    <t>1 "VDZ V19 - dočasné"</t>
  </si>
  <si>
    <t>1 "VDZ V19 - definitivní"</t>
  </si>
  <si>
    <t>57</t>
  </si>
  <si>
    <t>915611111</t>
  </si>
  <si>
    <t>Předznačení pro vodorovné značení stříkané barvou nebo prováděné z nátěrových hmot liniové dělicí čáry, vodicí proužky</t>
  </si>
  <si>
    <t>-1947711581</t>
  </si>
  <si>
    <t>58</t>
  </si>
  <si>
    <t>915621111</t>
  </si>
  <si>
    <t>Předznačení pro vodorovné značení stříkané barvou nebo prováděné z nátěrových hmot plošné šipky, symboly, nápisy</t>
  </si>
  <si>
    <t>1839480358</t>
  </si>
  <si>
    <t>59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</si>
  <si>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</si>
  <si>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</si>
  <si>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-1621403218</t>
  </si>
  <si>
    <t>75 "chodníkový obrubník"</t>
  </si>
  <si>
    <t>59217016</t>
  </si>
  <si>
    <t>obrubník betonový chodníkový 100x8x25 cm</t>
  </si>
  <si>
    <t>740404411</t>
  </si>
  <si>
    <t>61</t>
  </si>
  <si>
    <t>916241113</t>
  </si>
  <si>
    <t>Osazení obrubníku kamenného se zřízením lože, s vyplněním a zatřením spár cementovou maltou ležatého s boční opěrou z betonu prostého, do lože z betonu prostého</t>
  </si>
  <si>
    <t>-2010591144</t>
  </si>
  <si>
    <t>30 "obrubníky žulové OP1"</t>
  </si>
  <si>
    <t>62</t>
  </si>
  <si>
    <t>58380002</t>
  </si>
  <si>
    <t>obrubník kamenný přímý, žula 32x24</t>
  </si>
  <si>
    <t>-1573971541</t>
  </si>
  <si>
    <t>63</t>
  </si>
  <si>
    <t>916991121</t>
  </si>
  <si>
    <t>Lože pod obrubníky, krajníky nebo obruby z dlažebních kostek z betonu prostého tř. C 16/20</t>
  </si>
  <si>
    <t>402225706</t>
  </si>
  <si>
    <t>OP*0,15 "kamenné obrubníky žulové"</t>
  </si>
  <si>
    <t>chod*0,15 "chodníkový obrubník"</t>
  </si>
  <si>
    <t>64</t>
  </si>
  <si>
    <t>919123111</t>
  </si>
  <si>
    <t>Utěsnění dilatačních spár profily nebo pásy profilem těsnicím provizorním</t>
  </si>
  <si>
    <t>1273998231</t>
  </si>
  <si>
    <t>175 "svislá spára na styku vozovek"</t>
  </si>
  <si>
    <t>65</t>
  </si>
  <si>
    <t>919721201</t>
  </si>
  <si>
    <t>Geomříž pro vyztužení asfaltového povrchu z polypropylénu</t>
  </si>
  <si>
    <t>1315088064</t>
  </si>
  <si>
    <t>250 "v místě trhlin"</t>
  </si>
  <si>
    <t>66</t>
  </si>
  <si>
    <t>919731122</t>
  </si>
  <si>
    <t>Zarovnání styčné plochy podkladu nebo krytu podél vybourané části komunikace nebo zpevněné plochy živičné tl. přes 50 do 100 mm</t>
  </si>
  <si>
    <t>-1787898482</t>
  </si>
  <si>
    <t>67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</si>
  <si>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</si>
  <si>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</si>
  <si>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1409544061</t>
  </si>
  <si>
    <t>2340 "reprofilace příkopů"</t>
  </si>
  <si>
    <t>68</t>
  </si>
  <si>
    <t>938908411</t>
  </si>
  <si>
    <t>Čištění vozovek splachováním vodou povrchu podkladu nebo krytu živičného, betonového nebo dlážděného</t>
  </si>
  <si>
    <t>-1095835677</t>
  </si>
  <si>
    <t>69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</si>
  <si>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</si>
  <si>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</si>
  <si>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866280618</t>
  </si>
  <si>
    <t>145 "chodník"</t>
  </si>
  <si>
    <t>70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</si>
  <si>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</si>
  <si>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</si>
  <si>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1354533962</t>
  </si>
  <si>
    <t>997</t>
  </si>
  <si>
    <t>Přesun sutě</t>
  </si>
  <si>
    <t>71</t>
  </si>
  <si>
    <t>997221551</t>
  </si>
  <si>
    <t>Vodorovná doprava suti bez naložení, ale se složením a s hrubým urovnáním ze sypkých materiálů, na vzdálenost do 1 km</t>
  </si>
  <si>
    <t>-658928641</t>
  </si>
  <si>
    <t>2608,55++2265,6+179,9*2</t>
  </si>
  <si>
    <t>1947</t>
  </si>
  <si>
    <t>72</t>
  </si>
  <si>
    <t>997221559</t>
  </si>
  <si>
    <t>Vodorovná doprava suti bez naložení, ale se složením a s hrubým urovnáním Příplatek k ceně za každý další i započatý 1 km přes 1 km</t>
  </si>
  <si>
    <t>-1891771335</t>
  </si>
  <si>
    <t>7180,95*14 'Přepočtené koeficientem množství</t>
  </si>
  <si>
    <t>73</t>
  </si>
  <si>
    <t>997221561</t>
  </si>
  <si>
    <t>Vodorovná doprava suti bez naložení, ale se složením a s hrubým urovnáním z kusových materiálů, na vzdálenost do 1 km</t>
  </si>
  <si>
    <t>-1561600925</t>
  </si>
  <si>
    <t>36,975+2,788</t>
  </si>
  <si>
    <t>74</t>
  </si>
  <si>
    <t>997221569</t>
  </si>
  <si>
    <t>1569876768</t>
  </si>
  <si>
    <t>39,763*14 'Přepočtené koeficientem množství</t>
  </si>
  <si>
    <t>997221815</t>
  </si>
  <si>
    <t>Poplatek za uložení stavebního odpadu na skládce (skládkovné) z prostého betonu zatříděného do Katalogu odpadů pod kódem 170 101</t>
  </si>
  <si>
    <t>-582219781</t>
  </si>
  <si>
    <t>36,975</t>
  </si>
  <si>
    <t>76</t>
  </si>
  <si>
    <t>99722184R</t>
  </si>
  <si>
    <t>Odkup frézovaného asfaltového odpadu pod kódem 170 302</t>
  </si>
  <si>
    <t>-357350865</t>
  </si>
  <si>
    <t>2265,6</t>
  </si>
  <si>
    <t>77</t>
  </si>
  <si>
    <t>997221855</t>
  </si>
  <si>
    <t>-1492896081</t>
  </si>
  <si>
    <t>2608,55+179,9*2</t>
  </si>
  <si>
    <t>998</t>
  </si>
  <si>
    <t>Přesun hmot</t>
  </si>
  <si>
    <t>78</t>
  </si>
  <si>
    <t>998225111</t>
  </si>
  <si>
    <t>Přesun hmot pro komunikace s krytem z kameniva, monolitickým betonovým nebo živičným dopravní vzdálenost do 200 m jakékoliv délky objektu</t>
  </si>
  <si>
    <t>1754399468</t>
  </si>
  <si>
    <t>PSV</t>
  </si>
  <si>
    <t>Práce a dodávky PSV</t>
  </si>
  <si>
    <t>742</t>
  </si>
  <si>
    <t>Elektroinstalace - slaboproud</t>
  </si>
  <si>
    <t>79</t>
  </si>
  <si>
    <t>74226010R</t>
  </si>
  <si>
    <t>Výměna detekčních smyček SSZ ve vozovce</t>
  </si>
  <si>
    <t>kpl</t>
  </si>
  <si>
    <t>66023377</t>
  </si>
  <si>
    <t>783</t>
  </si>
  <si>
    <t>Dokončovací práce - nátěry</t>
  </si>
  <si>
    <t>80</t>
  </si>
  <si>
    <t>78331420R</t>
  </si>
  <si>
    <t>Nátěr zábradlí (ocelové třímadlové, 8 sloupků)</t>
  </si>
  <si>
    <t>935850976</t>
  </si>
  <si>
    <t>OST</t>
  </si>
  <si>
    <t>Ostatní</t>
  </si>
  <si>
    <t>81</t>
  </si>
  <si>
    <t>001001001</t>
  </si>
  <si>
    <t>Statické zatěžovací zkoušky únosnosti (sanace)</t>
  </si>
  <si>
    <t>512</t>
  </si>
  <si>
    <t>-371185761</t>
  </si>
  <si>
    <t>02 - VON</t>
  </si>
  <si>
    <t>VRN - Vedlejší rozpočtové náklady</t>
  </si>
  <si>
    <t>VRN</t>
  </si>
  <si>
    <t>Vedlejší rozpočtové náklady</t>
  </si>
  <si>
    <t>030001000</t>
  </si>
  <si>
    <t>Zařízení staveniště</t>
  </si>
  <si>
    <t>Kč</t>
  </si>
  <si>
    <t>1024</t>
  </si>
  <si>
    <t>2076474888</t>
  </si>
  <si>
    <t>042002001</t>
  </si>
  <si>
    <t>Pasportizace sousedních objektů a zařízení</t>
  </si>
  <si>
    <t>-275046953</t>
  </si>
  <si>
    <t>043103001</t>
  </si>
  <si>
    <t>Měření hluku před stavbou na referenčních místech</t>
  </si>
  <si>
    <t>1447673625</t>
  </si>
  <si>
    <t>043103002</t>
  </si>
  <si>
    <t>Měření hluku po ukončení stavby nai referenčních místech</t>
  </si>
  <si>
    <t>1554549680</t>
  </si>
  <si>
    <t>071002010</t>
  </si>
  <si>
    <t>Dopravní inženýrská opatření během stavby (vyznačení objízdných tras, pronájem a údržba dopravního značení)</t>
  </si>
  <si>
    <t>-1746659381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</si>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</sst>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23" t="s">
        <v>8</v>
      </c>
      <c r="BT2" s="23" t="s">
        <v>9</v>
      </c>
    </row>
    <row r="3" spans="1:74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2" t="s">
        <v>16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8"/>
      <c r="AQ5" s="30"/>
      <c r="BE5" s="340" t="s">
        <v>17</v>
      </c>
      <c r="BS5" s="23" t="s">
        <v>8</v>
      </c>
    </row>
    <row r="6" spans="1:74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4" t="s">
        <v>19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8"/>
      <c r="AQ6" s="30"/>
      <c r="BE6" s="341"/>
      <c r="BS6" s="23" t="s">
        <v>8</v>
      </c>
    </row>
    <row r="7" spans="1:74" ht="14.4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1"/>
      <c r="BS7" s="23" t="s">
        <v>8</v>
      </c>
    </row>
    <row r="8" spans="1:74" ht="14.4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1"/>
      <c r="BS8" s="23" t="s">
        <v>8</v>
      </c>
    </row>
    <row r="9" spans="1:74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1"/>
      <c r="BS9" s="23" t="s">
        <v>8</v>
      </c>
    </row>
    <row r="10" spans="1:74" ht="14.4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1"/>
      <c r="BS10" s="23" t="s">
        <v>8</v>
      </c>
    </row>
    <row r="11" spans="1:74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41"/>
      <c r="BS11" s="23" t="s">
        <v>8</v>
      </c>
    </row>
    <row r="12" spans="1:74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1"/>
      <c r="BS12" s="23" t="s">
        <v>8</v>
      </c>
    </row>
    <row r="13" spans="1:74" ht="14.4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1"/>
      <c r="BS13" s="23" t="s">
        <v>8</v>
      </c>
    </row>
    <row r="14" spans="1:74" ht="13.2">
      <c r="B14" s="27"/>
      <c r="C14" s="28"/>
      <c r="D14" s="28"/>
      <c r="E14" s="345" t="s">
        <v>32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1"/>
      <c r="BS14" s="23" t="s">
        <v>8</v>
      </c>
    </row>
    <row r="15" spans="1:74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1"/>
      <c r="BS15" s="23" t="s">
        <v>6</v>
      </c>
    </row>
    <row r="16" spans="1:74" ht="14.4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41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41"/>
      <c r="BS17" s="23" t="s">
        <v>35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1"/>
      <c r="BS18" s="23" t="s">
        <v>8</v>
      </c>
    </row>
    <row r="19" spans="2:71" ht="14.4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1"/>
      <c r="BS19" s="23" t="s">
        <v>8</v>
      </c>
    </row>
    <row r="20" spans="2:71" ht="48.75" customHeight="1">
      <c r="B20" s="27"/>
      <c r="C20" s="28"/>
      <c r="D20" s="28"/>
      <c r="E20" s="347" t="s">
        <v>37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8"/>
      <c r="AP20" s="28"/>
      <c r="AQ20" s="30"/>
      <c r="BE20" s="341"/>
      <c r="BS20" s="23" t="s">
        <v>6</v>
      </c>
    </row>
    <row r="21" spans="2:71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1"/>
    </row>
    <row r="22" spans="2:71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1"/>
    </row>
    <row r="23" spans="2:71" s="1" customFormat="1" ht="25.9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8">
        <f>ROUND(AG51,2)</f>
        <v>0</v>
      </c>
      <c r="AL23" s="349"/>
      <c r="AM23" s="349"/>
      <c r="AN23" s="349"/>
      <c r="AO23" s="349"/>
      <c r="AP23" s="41"/>
      <c r="AQ23" s="44"/>
      <c r="BE23" s="341"/>
    </row>
    <row r="24" spans="2:71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1"/>
    </row>
    <row r="25" spans="2:71" s="1" customFormat="1" ht="1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0" t="s">
        <v>39</v>
      </c>
      <c r="M25" s="350"/>
      <c r="N25" s="350"/>
      <c r="O25" s="350"/>
      <c r="P25" s="41"/>
      <c r="Q25" s="41"/>
      <c r="R25" s="41"/>
      <c r="S25" s="41"/>
      <c r="T25" s="41"/>
      <c r="U25" s="41"/>
      <c r="V25" s="41"/>
      <c r="W25" s="350" t="s">
        <v>40</v>
      </c>
      <c r="X25" s="350"/>
      <c r="Y25" s="350"/>
      <c r="Z25" s="350"/>
      <c r="AA25" s="350"/>
      <c r="AB25" s="350"/>
      <c r="AC25" s="350"/>
      <c r="AD25" s="350"/>
      <c r="AE25" s="350"/>
      <c r="AF25" s="41"/>
      <c r="AG25" s="41"/>
      <c r="AH25" s="41"/>
      <c r="AI25" s="41"/>
      <c r="AJ25" s="41"/>
      <c r="AK25" s="350" t="s">
        <v>41</v>
      </c>
      <c r="AL25" s="350"/>
      <c r="AM25" s="350"/>
      <c r="AN25" s="350"/>
      <c r="AO25" s="350"/>
      <c r="AP25" s="41"/>
      <c r="AQ25" s="44"/>
      <c r="BE25" s="341"/>
    </row>
    <row r="26" spans="2:71" s="2" customFormat="1" ht="14.4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1">
        <v>0.21</v>
      </c>
      <c r="M26" s="352"/>
      <c r="N26" s="352"/>
      <c r="O26" s="352"/>
      <c r="P26" s="47"/>
      <c r="Q26" s="47"/>
      <c r="R26" s="47"/>
      <c r="S26" s="47"/>
      <c r="T26" s="47"/>
      <c r="U26" s="47"/>
      <c r="V26" s="47"/>
      <c r="W26" s="353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7"/>
      <c r="AG26" s="47"/>
      <c r="AH26" s="47"/>
      <c r="AI26" s="47"/>
      <c r="AJ26" s="47"/>
      <c r="AK26" s="353">
        <f>ROUND(AV51,2)</f>
        <v>0</v>
      </c>
      <c r="AL26" s="352"/>
      <c r="AM26" s="352"/>
      <c r="AN26" s="352"/>
      <c r="AO26" s="352"/>
      <c r="AP26" s="47"/>
      <c r="AQ26" s="49"/>
      <c r="BE26" s="341"/>
    </row>
    <row r="27" spans="2:71" s="2" customFormat="1" ht="14.4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1">
        <v>0.15</v>
      </c>
      <c r="M27" s="352"/>
      <c r="N27" s="352"/>
      <c r="O27" s="352"/>
      <c r="P27" s="47"/>
      <c r="Q27" s="47"/>
      <c r="R27" s="47"/>
      <c r="S27" s="47"/>
      <c r="T27" s="47"/>
      <c r="U27" s="47"/>
      <c r="V27" s="47"/>
      <c r="W27" s="353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7"/>
      <c r="AG27" s="47"/>
      <c r="AH27" s="47"/>
      <c r="AI27" s="47"/>
      <c r="AJ27" s="47"/>
      <c r="AK27" s="353">
        <f>ROUND(AW51,2)</f>
        <v>0</v>
      </c>
      <c r="AL27" s="352"/>
      <c r="AM27" s="352"/>
      <c r="AN27" s="352"/>
      <c r="AO27" s="352"/>
      <c r="AP27" s="47"/>
      <c r="AQ27" s="49"/>
      <c r="BE27" s="341"/>
    </row>
    <row r="28" spans="2:71" s="2" customFormat="1" ht="14.4" hidden="1" customHeight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1">
        <v>0.21</v>
      </c>
      <c r="M28" s="352"/>
      <c r="N28" s="352"/>
      <c r="O28" s="352"/>
      <c r="P28" s="47"/>
      <c r="Q28" s="47"/>
      <c r="R28" s="47"/>
      <c r="S28" s="47"/>
      <c r="T28" s="47"/>
      <c r="U28" s="47"/>
      <c r="V28" s="47"/>
      <c r="W28" s="353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7"/>
      <c r="AG28" s="47"/>
      <c r="AH28" s="47"/>
      <c r="AI28" s="47"/>
      <c r="AJ28" s="47"/>
      <c r="AK28" s="353">
        <v>0</v>
      </c>
      <c r="AL28" s="352"/>
      <c r="AM28" s="352"/>
      <c r="AN28" s="352"/>
      <c r="AO28" s="352"/>
      <c r="AP28" s="47"/>
      <c r="AQ28" s="49"/>
      <c r="BE28" s="341"/>
    </row>
    <row r="29" spans="2:71" s="2" customFormat="1" ht="14.4" hidden="1" customHeight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1">
        <v>0.15</v>
      </c>
      <c r="M29" s="352"/>
      <c r="N29" s="352"/>
      <c r="O29" s="352"/>
      <c r="P29" s="47"/>
      <c r="Q29" s="47"/>
      <c r="R29" s="47"/>
      <c r="S29" s="47"/>
      <c r="T29" s="47"/>
      <c r="U29" s="47"/>
      <c r="V29" s="47"/>
      <c r="W29" s="353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7"/>
      <c r="AG29" s="47"/>
      <c r="AH29" s="47"/>
      <c r="AI29" s="47"/>
      <c r="AJ29" s="47"/>
      <c r="AK29" s="353">
        <v>0</v>
      </c>
      <c r="AL29" s="352"/>
      <c r="AM29" s="352"/>
      <c r="AN29" s="352"/>
      <c r="AO29" s="352"/>
      <c r="AP29" s="47"/>
      <c r="AQ29" s="49"/>
      <c r="BE29" s="341"/>
    </row>
    <row r="30" spans="2:71" s="2" customFormat="1" ht="14.4" hidden="1" customHeight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1">
        <v>0</v>
      </c>
      <c r="M30" s="352"/>
      <c r="N30" s="352"/>
      <c r="O30" s="352"/>
      <c r="P30" s="47"/>
      <c r="Q30" s="47"/>
      <c r="R30" s="47"/>
      <c r="S30" s="47"/>
      <c r="T30" s="47"/>
      <c r="U30" s="47"/>
      <c r="V30" s="47"/>
      <c r="W30" s="353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7"/>
      <c r="AG30" s="47"/>
      <c r="AH30" s="47"/>
      <c r="AI30" s="47"/>
      <c r="AJ30" s="47"/>
      <c r="AK30" s="353">
        <v>0</v>
      </c>
      <c r="AL30" s="352"/>
      <c r="AM30" s="352"/>
      <c r="AN30" s="352"/>
      <c r="AO30" s="352"/>
      <c r="AP30" s="47"/>
      <c r="AQ30" s="49"/>
      <c r="BE30" s="341"/>
    </row>
    <row r="31" spans="2:71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1"/>
    </row>
    <row r="32" spans="2:71" s="1" customFormat="1" ht="25.9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54" t="s">
        <v>50</v>
      </c>
      <c r="Y32" s="355"/>
      <c r="Z32" s="355"/>
      <c r="AA32" s="355"/>
      <c r="AB32" s="355"/>
      <c r="AC32" s="52"/>
      <c r="AD32" s="52"/>
      <c r="AE32" s="52"/>
      <c r="AF32" s="52"/>
      <c r="AG32" s="52"/>
      <c r="AH32" s="52"/>
      <c r="AI32" s="52"/>
      <c r="AJ32" s="52"/>
      <c r="AK32" s="356">
        <f>SUM(AK23:AK30)</f>
        <v>0</v>
      </c>
      <c r="AL32" s="355"/>
      <c r="AM32" s="355"/>
      <c r="AN32" s="355"/>
      <c r="AO32" s="357"/>
      <c r="AP32" s="50"/>
      <c r="AQ32" s="54"/>
      <c r="BE32" s="341"/>
    </row>
    <row r="33" spans="2:56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895_18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8" t="str">
        <f>K6</f>
        <v>Zaříčanská, SÚ, Praha 21, č. akce 13462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69"/>
      <c r="AQ42" s="69"/>
      <c r="AR42" s="70"/>
    </row>
    <row r="43" spans="2:56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3.2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Újezd nad Lesy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0" t="str">
        <f>IF(AN8= "","",AN8)</f>
        <v>12.7.2018</v>
      </c>
      <c r="AN44" s="360"/>
      <c r="AO44" s="62"/>
      <c r="AP44" s="62"/>
      <c r="AQ44" s="62"/>
      <c r="AR44" s="60"/>
    </row>
    <row r="45" spans="2:56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TSK hl. m. Prahy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61" t="str">
        <f>IF(E17="","",E17)</f>
        <v>Grebner</v>
      </c>
      <c r="AN46" s="361"/>
      <c r="AO46" s="361"/>
      <c r="AP46" s="361"/>
      <c r="AQ46" s="62"/>
      <c r="AR46" s="60"/>
      <c r="AS46" s="362" t="s">
        <v>52</v>
      </c>
      <c r="AT46" s="36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4"/>
      <c r="AT47" s="36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6"/>
      <c r="AT48" s="36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8" t="s">
        <v>53</v>
      </c>
      <c r="D49" s="369"/>
      <c r="E49" s="369"/>
      <c r="F49" s="369"/>
      <c r="G49" s="369"/>
      <c r="H49" s="78"/>
      <c r="I49" s="370" t="s">
        <v>54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71" t="s">
        <v>55</v>
      </c>
      <c r="AH49" s="369"/>
      <c r="AI49" s="369"/>
      <c r="AJ49" s="369"/>
      <c r="AK49" s="369"/>
      <c r="AL49" s="369"/>
      <c r="AM49" s="369"/>
      <c r="AN49" s="370" t="s">
        <v>56</v>
      </c>
      <c r="AO49" s="369"/>
      <c r="AP49" s="369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1:91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5">
        <f>ROUND(SUM(AG52:AG53),2)</f>
        <v>0</v>
      </c>
      <c r="AH51" s="375"/>
      <c r="AI51" s="375"/>
      <c r="AJ51" s="375"/>
      <c r="AK51" s="375"/>
      <c r="AL51" s="375"/>
      <c r="AM51" s="375"/>
      <c r="AN51" s="376">
        <f>SUM(AG51,AT51)</f>
        <v>0</v>
      </c>
      <c r="AO51" s="376"/>
      <c r="AP51" s="376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22.5" customHeight="1">
      <c r="A52" s="95" t="s">
        <v>76</v>
      </c>
      <c r="B52" s="96"/>
      <c r="C52" s="97"/>
      <c r="D52" s="374" t="s">
        <v>77</v>
      </c>
      <c r="E52" s="374"/>
      <c r="F52" s="374"/>
      <c r="G52" s="374"/>
      <c r="H52" s="374"/>
      <c r="I52" s="98"/>
      <c r="J52" s="374" t="s">
        <v>78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2">
        <f>'01 - Obnova krytu komunikace'!J27</f>
        <v>0</v>
      </c>
      <c r="AH52" s="373"/>
      <c r="AI52" s="373"/>
      <c r="AJ52" s="373"/>
      <c r="AK52" s="373"/>
      <c r="AL52" s="373"/>
      <c r="AM52" s="373"/>
      <c r="AN52" s="372">
        <f>SUM(AG52,AT52)</f>
        <v>0</v>
      </c>
      <c r="AO52" s="373"/>
      <c r="AP52" s="373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'01 - Obnova krytu komunikace'!P87</f>
        <v>0</v>
      </c>
      <c r="AV52" s="102">
        <f>'01 - Obnova krytu komunikace'!J30</f>
        <v>0</v>
      </c>
      <c r="AW52" s="102">
        <f>'01 - Obnova krytu komunikace'!J31</f>
        <v>0</v>
      </c>
      <c r="AX52" s="102">
        <f>'01 - Obnova krytu komunikace'!J32</f>
        <v>0</v>
      </c>
      <c r="AY52" s="102">
        <f>'01 - Obnova krytu komunikace'!J33</f>
        <v>0</v>
      </c>
      <c r="AZ52" s="102">
        <f>'01 - Obnova krytu komunikace'!F30</f>
        <v>0</v>
      </c>
      <c r="BA52" s="102">
        <f>'01 - Obnova krytu komunikace'!F31</f>
        <v>0</v>
      </c>
      <c r="BB52" s="102">
        <f>'01 - Obnova krytu komunikace'!F32</f>
        <v>0</v>
      </c>
      <c r="BC52" s="102">
        <f>'01 - Obnova krytu komunikace'!F33</f>
        <v>0</v>
      </c>
      <c r="BD52" s="104">
        <f>'01 - Obnova krytu komunikace'!F34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1:91" s="5" customFormat="1" ht="22.5" customHeight="1">
      <c r="A53" s="95" t="s">
        <v>76</v>
      </c>
      <c r="B53" s="96"/>
      <c r="C53" s="97"/>
      <c r="D53" s="374" t="s">
        <v>83</v>
      </c>
      <c r="E53" s="374"/>
      <c r="F53" s="374"/>
      <c r="G53" s="374"/>
      <c r="H53" s="374"/>
      <c r="I53" s="98"/>
      <c r="J53" s="374" t="s">
        <v>84</v>
      </c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2">
        <f>'02 - VON'!J27</f>
        <v>0</v>
      </c>
      <c r="AH53" s="373"/>
      <c r="AI53" s="373"/>
      <c r="AJ53" s="373"/>
      <c r="AK53" s="373"/>
      <c r="AL53" s="373"/>
      <c r="AM53" s="373"/>
      <c r="AN53" s="372">
        <f>SUM(AG53,AT53)</f>
        <v>0</v>
      </c>
      <c r="AO53" s="373"/>
      <c r="AP53" s="373"/>
      <c r="AQ53" s="99" t="s">
        <v>84</v>
      </c>
      <c r="AR53" s="100"/>
      <c r="AS53" s="106">
        <v>0</v>
      </c>
      <c r="AT53" s="107">
        <f>ROUND(SUM(AV53:AW53),2)</f>
        <v>0</v>
      </c>
      <c r="AU53" s="108">
        <f>'02 - VON'!P77</f>
        <v>0</v>
      </c>
      <c r="AV53" s="107">
        <f>'02 - VON'!J30</f>
        <v>0</v>
      </c>
      <c r="AW53" s="107">
        <f>'02 - VON'!J31</f>
        <v>0</v>
      </c>
      <c r="AX53" s="107">
        <f>'02 - VON'!J32</f>
        <v>0</v>
      </c>
      <c r="AY53" s="107">
        <f>'02 - VON'!J33</f>
        <v>0</v>
      </c>
      <c r="AZ53" s="107">
        <f>'02 - VON'!F30</f>
        <v>0</v>
      </c>
      <c r="BA53" s="107">
        <f>'02 - VON'!F31</f>
        <v>0</v>
      </c>
      <c r="BB53" s="107">
        <f>'02 - VON'!F32</f>
        <v>0</v>
      </c>
      <c r="BC53" s="107">
        <f>'02 - VON'!F33</f>
        <v>0</v>
      </c>
      <c r="BD53" s="109">
        <f>'02 - VON'!F34</f>
        <v>0</v>
      </c>
      <c r="BT53" s="105" t="s">
        <v>80</v>
      </c>
      <c r="BV53" s="105" t="s">
        <v>74</v>
      </c>
      <c r="BW53" s="105" t="s">
        <v>85</v>
      </c>
      <c r="BX53" s="105" t="s">
        <v>7</v>
      </c>
      <c r="CL53" s="105" t="s">
        <v>21</v>
      </c>
      <c r="CM53" s="105" t="s">
        <v>82</v>
      </c>
    </row>
    <row r="54" spans="1:91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1:91" s="1" customFormat="1" ht="6.9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H5RDFxZwqi9s8bb/yY5WWAHJQYbxiu0UcXrOpoVZbOV8YQ3/UVgFeMNDZaQUfAKI4ZMaXQ6oyqMhBHkSSPQPQw==" saltValue="fjOQlu1+XzDwfLXIhFuYFg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Obnova krytu komunikace'!C2" display="/"/>
    <hyperlink ref="A53" location="'02 - VON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85" t="s">
        <v>87</v>
      </c>
      <c r="H1" s="385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23" t="s">
        <v>81</v>
      </c>
      <c r="AZ2" s="115" t="s">
        <v>91</v>
      </c>
      <c r="BA2" s="115" t="s">
        <v>92</v>
      </c>
      <c r="BB2" s="115" t="s">
        <v>93</v>
      </c>
      <c r="BC2" s="115" t="s">
        <v>94</v>
      </c>
      <c r="BD2" s="115" t="s">
        <v>82</v>
      </c>
    </row>
    <row r="3" spans="1:70" ht="6.9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82</v>
      </c>
      <c r="AZ3" s="115" t="s">
        <v>95</v>
      </c>
      <c r="BA3" s="115" t="s">
        <v>96</v>
      </c>
      <c r="BB3" s="115" t="s">
        <v>93</v>
      </c>
      <c r="BC3" s="115" t="s">
        <v>97</v>
      </c>
      <c r="BD3" s="115" t="s">
        <v>82</v>
      </c>
    </row>
    <row r="4" spans="1:70" ht="36.9" customHeight="1">
      <c r="B4" s="27"/>
      <c r="C4" s="28"/>
      <c r="D4" s="29" t="s">
        <v>98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99</v>
      </c>
      <c r="BA4" s="115" t="s">
        <v>100</v>
      </c>
      <c r="BB4" s="115" t="s">
        <v>101</v>
      </c>
      <c r="BC4" s="115" t="s">
        <v>102</v>
      </c>
      <c r="BD4" s="115" t="s">
        <v>82</v>
      </c>
    </row>
    <row r="5" spans="1:70" ht="6.9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103</v>
      </c>
      <c r="BA5" s="115" t="s">
        <v>104</v>
      </c>
      <c r="BB5" s="115" t="s">
        <v>93</v>
      </c>
      <c r="BC5" s="115" t="s">
        <v>105</v>
      </c>
      <c r="BD5" s="115" t="s">
        <v>82</v>
      </c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106</v>
      </c>
      <c r="BA6" s="115" t="s">
        <v>107</v>
      </c>
      <c r="BB6" s="115" t="s">
        <v>93</v>
      </c>
      <c r="BC6" s="115" t="s">
        <v>108</v>
      </c>
      <c r="BD6" s="115" t="s">
        <v>82</v>
      </c>
    </row>
    <row r="7" spans="1:70" ht="22.5" customHeight="1">
      <c r="B7" s="27"/>
      <c r="C7" s="28"/>
      <c r="D7" s="28"/>
      <c r="E7" s="378" t="str">
        <f>'Rekapitulace stavby'!K6</f>
        <v>Zaříčanská, SÚ, Praha 21, č. akce 13462</v>
      </c>
      <c r="F7" s="379"/>
      <c r="G7" s="379"/>
      <c r="H7" s="379"/>
      <c r="I7" s="117"/>
      <c r="J7" s="28"/>
      <c r="K7" s="30"/>
    </row>
    <row r="8" spans="1:70" s="1" customFormat="1" ht="13.2">
      <c r="B8" s="40"/>
      <c r="C8" s="41"/>
      <c r="D8" s="36" t="s">
        <v>109</v>
      </c>
      <c r="E8" s="41"/>
      <c r="F8" s="41"/>
      <c r="G8" s="41"/>
      <c r="H8" s="41"/>
      <c r="I8" s="118"/>
      <c r="J8" s="41"/>
      <c r="K8" s="44"/>
    </row>
    <row r="9" spans="1:70" s="1" customFormat="1" ht="36.9" customHeight="1">
      <c r="B9" s="40"/>
      <c r="C9" s="41"/>
      <c r="D9" s="41"/>
      <c r="E9" s="380" t="s">
        <v>110</v>
      </c>
      <c r="F9" s="381"/>
      <c r="G9" s="381"/>
      <c r="H9" s="381"/>
      <c r="I9" s="118"/>
      <c r="J9" s="41"/>
      <c r="K9" s="44"/>
    </row>
    <row r="10" spans="1:70" s="1" customFormat="1" ht="12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12.7.2018</v>
      </c>
      <c r="K12" s="44"/>
    </row>
    <row r="13" spans="1:70" s="1" customFormat="1" ht="10.8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7" t="s">
        <v>21</v>
      </c>
      <c r="F24" s="347"/>
      <c r="G24" s="347"/>
      <c r="H24" s="347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38</v>
      </c>
      <c r="E27" s="41"/>
      <c r="F27" s="41"/>
      <c r="G27" s="41"/>
      <c r="H27" s="41"/>
      <c r="I27" s="118"/>
      <c r="J27" s="128">
        <f>ROUND(J87,2)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9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30">
        <f>ROUND(SUM(BE87:BE262), 2)</f>
        <v>0</v>
      </c>
      <c r="G30" s="41"/>
      <c r="H30" s="41"/>
      <c r="I30" s="131">
        <v>0.21</v>
      </c>
      <c r="J30" s="130">
        <f>ROUND(ROUND((SUM(BE87:BE262)),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30">
        <f>ROUND(SUM(BF87:BF262), 2)</f>
        <v>0</v>
      </c>
      <c r="G31" s="41"/>
      <c r="H31" s="41"/>
      <c r="I31" s="131">
        <v>0.15</v>
      </c>
      <c r="J31" s="130">
        <f>ROUND(ROUND((SUM(BF87:BF262)),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30">
        <f>ROUND(SUM(BG87:BG262),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30">
        <f>ROUND(SUM(BH87:BH262),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30">
        <f>ROUND(SUM(BI87:BI262),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48</v>
      </c>
      <c r="E36" s="78"/>
      <c r="F36" s="78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9" t="s">
        <v>111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8" t="str">
        <f>E7</f>
        <v>Zaříčanská, SÚ, Praha 21, č. akce 13462</v>
      </c>
      <c r="F45" s="379"/>
      <c r="G45" s="379"/>
      <c r="H45" s="379"/>
      <c r="I45" s="118"/>
      <c r="J45" s="41"/>
      <c r="K45" s="44"/>
    </row>
    <row r="46" spans="2:11" s="1" customFormat="1" ht="14.4" customHeight="1">
      <c r="B46" s="40"/>
      <c r="C46" s="36" t="s">
        <v>109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80" t="str">
        <f>E9</f>
        <v>01 - Obnova krytu komunikace</v>
      </c>
      <c r="F47" s="381"/>
      <c r="G47" s="381"/>
      <c r="H47" s="381"/>
      <c r="I47" s="118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Újezd nad Lesy</v>
      </c>
      <c r="G49" s="41"/>
      <c r="H49" s="41"/>
      <c r="I49" s="119" t="s">
        <v>25</v>
      </c>
      <c r="J49" s="120" t="str">
        <f>IF(J12="","",J12)</f>
        <v>12.7.2018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>TSK hl. m. Prahy</v>
      </c>
      <c r="G51" s="41"/>
      <c r="H51" s="41"/>
      <c r="I51" s="119" t="s">
        <v>33</v>
      </c>
      <c r="J51" s="34" t="str">
        <f>E21</f>
        <v>Grebner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114</v>
      </c>
      <c r="D56" s="41"/>
      <c r="E56" s="41"/>
      <c r="F56" s="41"/>
      <c r="G56" s="41"/>
      <c r="H56" s="41"/>
      <c r="I56" s="118"/>
      <c r="J56" s="128">
        <f>J87</f>
        <v>0</v>
      </c>
      <c r="K56" s="44"/>
      <c r="AU56" s="23" t="s">
        <v>115</v>
      </c>
    </row>
    <row r="57" spans="2:47" s="7" customFormat="1" ht="24.9" customHeight="1">
      <c r="B57" s="149"/>
      <c r="C57" s="150"/>
      <c r="D57" s="151" t="s">
        <v>116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47" s="8" customFormat="1" ht="19.95" customHeight="1">
      <c r="B58" s="156"/>
      <c r="C58" s="157"/>
      <c r="D58" s="158" t="s">
        <v>117</v>
      </c>
      <c r="E58" s="159"/>
      <c r="F58" s="159"/>
      <c r="G58" s="159"/>
      <c r="H58" s="159"/>
      <c r="I58" s="160"/>
      <c r="J58" s="161">
        <f>J89</f>
        <v>0</v>
      </c>
      <c r="K58" s="162"/>
    </row>
    <row r="59" spans="2:47" s="8" customFormat="1" ht="14.85" customHeight="1">
      <c r="B59" s="156"/>
      <c r="C59" s="157"/>
      <c r="D59" s="158" t="s">
        <v>118</v>
      </c>
      <c r="E59" s="159"/>
      <c r="F59" s="159"/>
      <c r="G59" s="159"/>
      <c r="H59" s="159"/>
      <c r="I59" s="160"/>
      <c r="J59" s="161">
        <f>J121</f>
        <v>0</v>
      </c>
      <c r="K59" s="162"/>
    </row>
    <row r="60" spans="2:47" s="8" customFormat="1" ht="19.95" customHeight="1">
      <c r="B60" s="156"/>
      <c r="C60" s="157"/>
      <c r="D60" s="158" t="s">
        <v>119</v>
      </c>
      <c r="E60" s="159"/>
      <c r="F60" s="159"/>
      <c r="G60" s="159"/>
      <c r="H60" s="159"/>
      <c r="I60" s="160"/>
      <c r="J60" s="161">
        <f>J147</f>
        <v>0</v>
      </c>
      <c r="K60" s="162"/>
    </row>
    <row r="61" spans="2:47" s="8" customFormat="1" ht="19.95" customHeight="1">
      <c r="B61" s="156"/>
      <c r="C61" s="157"/>
      <c r="D61" s="158" t="s">
        <v>120</v>
      </c>
      <c r="E61" s="159"/>
      <c r="F61" s="159"/>
      <c r="G61" s="159"/>
      <c r="H61" s="159"/>
      <c r="I61" s="160"/>
      <c r="J61" s="161">
        <f>J154</f>
        <v>0</v>
      </c>
      <c r="K61" s="162"/>
    </row>
    <row r="62" spans="2:47" s="8" customFormat="1" ht="19.95" customHeight="1">
      <c r="B62" s="156"/>
      <c r="C62" s="157"/>
      <c r="D62" s="158" t="s">
        <v>121</v>
      </c>
      <c r="E62" s="159"/>
      <c r="F62" s="159"/>
      <c r="G62" s="159"/>
      <c r="H62" s="159"/>
      <c r="I62" s="160"/>
      <c r="J62" s="161">
        <f>J231</f>
        <v>0</v>
      </c>
      <c r="K62" s="162"/>
    </row>
    <row r="63" spans="2:47" s="8" customFormat="1" ht="19.95" customHeight="1">
      <c r="B63" s="156"/>
      <c r="C63" s="157"/>
      <c r="D63" s="158" t="s">
        <v>122</v>
      </c>
      <c r="E63" s="159"/>
      <c r="F63" s="159"/>
      <c r="G63" s="159"/>
      <c r="H63" s="159"/>
      <c r="I63" s="160"/>
      <c r="J63" s="161">
        <f>J254</f>
        <v>0</v>
      </c>
      <c r="K63" s="162"/>
    </row>
    <row r="64" spans="2:47" s="7" customFormat="1" ht="24.9" customHeight="1">
      <c r="B64" s="149"/>
      <c r="C64" s="150"/>
      <c r="D64" s="151" t="s">
        <v>123</v>
      </c>
      <c r="E64" s="152"/>
      <c r="F64" s="152"/>
      <c r="G64" s="152"/>
      <c r="H64" s="152"/>
      <c r="I64" s="153"/>
      <c r="J64" s="154">
        <f>J256</f>
        <v>0</v>
      </c>
      <c r="K64" s="155"/>
    </row>
    <row r="65" spans="2:12" s="8" customFormat="1" ht="19.95" customHeight="1">
      <c r="B65" s="156"/>
      <c r="C65" s="157"/>
      <c r="D65" s="158" t="s">
        <v>124</v>
      </c>
      <c r="E65" s="159"/>
      <c r="F65" s="159"/>
      <c r="G65" s="159"/>
      <c r="H65" s="159"/>
      <c r="I65" s="160"/>
      <c r="J65" s="161">
        <f>J257</f>
        <v>0</v>
      </c>
      <c r="K65" s="162"/>
    </row>
    <row r="66" spans="2:12" s="8" customFormat="1" ht="19.95" customHeight="1">
      <c r="B66" s="156"/>
      <c r="C66" s="157"/>
      <c r="D66" s="158" t="s">
        <v>125</v>
      </c>
      <c r="E66" s="159"/>
      <c r="F66" s="159"/>
      <c r="G66" s="159"/>
      <c r="H66" s="159"/>
      <c r="I66" s="160"/>
      <c r="J66" s="161">
        <f>J259</f>
        <v>0</v>
      </c>
      <c r="K66" s="162"/>
    </row>
    <row r="67" spans="2:12" s="7" customFormat="1" ht="24.9" customHeight="1">
      <c r="B67" s="149"/>
      <c r="C67" s="150"/>
      <c r="D67" s="151" t="s">
        <v>126</v>
      </c>
      <c r="E67" s="152"/>
      <c r="F67" s="152"/>
      <c r="G67" s="152"/>
      <c r="H67" s="152"/>
      <c r="I67" s="153"/>
      <c r="J67" s="154">
        <f>J261</f>
        <v>0</v>
      </c>
      <c r="K67" s="155"/>
    </row>
    <row r="68" spans="2:12" s="1" customFormat="1" ht="21.75" customHeight="1">
      <c r="B68" s="40"/>
      <c r="C68" s="41"/>
      <c r="D68" s="41"/>
      <c r="E68" s="41"/>
      <c r="F68" s="41"/>
      <c r="G68" s="41"/>
      <c r="H68" s="41"/>
      <c r="I68" s="118"/>
      <c r="J68" s="41"/>
      <c r="K68" s="44"/>
    </row>
    <row r="69" spans="2:12" s="1" customFormat="1" ht="6.9" customHeight="1">
      <c r="B69" s="55"/>
      <c r="C69" s="56"/>
      <c r="D69" s="56"/>
      <c r="E69" s="56"/>
      <c r="F69" s="56"/>
      <c r="G69" s="56"/>
      <c r="H69" s="56"/>
      <c r="I69" s="139"/>
      <c r="J69" s="56"/>
      <c r="K69" s="57"/>
    </row>
    <row r="73" spans="2:12" s="1" customFormat="1" ht="6.9" customHeight="1">
      <c r="B73" s="58"/>
      <c r="C73" s="59"/>
      <c r="D73" s="59"/>
      <c r="E73" s="59"/>
      <c r="F73" s="59"/>
      <c r="G73" s="59"/>
      <c r="H73" s="59"/>
      <c r="I73" s="142"/>
      <c r="J73" s="59"/>
      <c r="K73" s="59"/>
      <c r="L73" s="60"/>
    </row>
    <row r="74" spans="2:12" s="1" customFormat="1" ht="36.9" customHeight="1">
      <c r="B74" s="40"/>
      <c r="C74" s="61" t="s">
        <v>127</v>
      </c>
      <c r="D74" s="62"/>
      <c r="E74" s="62"/>
      <c r="F74" s="62"/>
      <c r="G74" s="62"/>
      <c r="H74" s="62"/>
      <c r="I74" s="163"/>
      <c r="J74" s="62"/>
      <c r="K74" s="62"/>
      <c r="L74" s="60"/>
    </row>
    <row r="75" spans="2:12" s="1" customFormat="1" ht="6.9" customHeight="1">
      <c r="B75" s="40"/>
      <c r="C75" s="62"/>
      <c r="D75" s="62"/>
      <c r="E75" s="62"/>
      <c r="F75" s="62"/>
      <c r="G75" s="62"/>
      <c r="H75" s="62"/>
      <c r="I75" s="163"/>
      <c r="J75" s="62"/>
      <c r="K75" s="62"/>
      <c r="L75" s="60"/>
    </row>
    <row r="76" spans="2:12" s="1" customFormat="1" ht="14.4" customHeight="1">
      <c r="B76" s="40"/>
      <c r="C76" s="64" t="s">
        <v>18</v>
      </c>
      <c r="D76" s="62"/>
      <c r="E76" s="62"/>
      <c r="F76" s="62"/>
      <c r="G76" s="62"/>
      <c r="H76" s="62"/>
      <c r="I76" s="163"/>
      <c r="J76" s="62"/>
      <c r="K76" s="62"/>
      <c r="L76" s="60"/>
    </row>
    <row r="77" spans="2:12" s="1" customFormat="1" ht="22.5" customHeight="1">
      <c r="B77" s="40"/>
      <c r="C77" s="62"/>
      <c r="D77" s="62"/>
      <c r="E77" s="382" t="str">
        <f>E7</f>
        <v>Zaříčanská, SÚ, Praha 21, č. akce 13462</v>
      </c>
      <c r="F77" s="383"/>
      <c r="G77" s="383"/>
      <c r="H77" s="383"/>
      <c r="I77" s="163"/>
      <c r="J77" s="62"/>
      <c r="K77" s="62"/>
      <c r="L77" s="60"/>
    </row>
    <row r="78" spans="2:12" s="1" customFormat="1" ht="14.4" customHeight="1">
      <c r="B78" s="40"/>
      <c r="C78" s="64" t="s">
        <v>109</v>
      </c>
      <c r="D78" s="62"/>
      <c r="E78" s="62"/>
      <c r="F78" s="62"/>
      <c r="G78" s="62"/>
      <c r="H78" s="62"/>
      <c r="I78" s="163"/>
      <c r="J78" s="62"/>
      <c r="K78" s="62"/>
      <c r="L78" s="60"/>
    </row>
    <row r="79" spans="2:12" s="1" customFormat="1" ht="23.25" customHeight="1">
      <c r="B79" s="40"/>
      <c r="C79" s="62"/>
      <c r="D79" s="62"/>
      <c r="E79" s="358" t="str">
        <f>E9</f>
        <v>01 - Obnova krytu komunikace</v>
      </c>
      <c r="F79" s="384"/>
      <c r="G79" s="384"/>
      <c r="H79" s="384"/>
      <c r="I79" s="163"/>
      <c r="J79" s="62"/>
      <c r="K79" s="62"/>
      <c r="L79" s="60"/>
    </row>
    <row r="80" spans="2:12" s="1" customFormat="1" ht="6.9" customHeight="1">
      <c r="B80" s="40"/>
      <c r="C80" s="62"/>
      <c r="D80" s="62"/>
      <c r="E80" s="62"/>
      <c r="F80" s="62"/>
      <c r="G80" s="62"/>
      <c r="H80" s="62"/>
      <c r="I80" s="163"/>
      <c r="J80" s="62"/>
      <c r="K80" s="62"/>
      <c r="L80" s="60"/>
    </row>
    <row r="81" spans="2:65" s="1" customFormat="1" ht="18" customHeight="1">
      <c r="B81" s="40"/>
      <c r="C81" s="64" t="s">
        <v>23</v>
      </c>
      <c r="D81" s="62"/>
      <c r="E81" s="62"/>
      <c r="F81" s="164" t="str">
        <f>F12</f>
        <v>Újezd nad Lesy</v>
      </c>
      <c r="G81" s="62"/>
      <c r="H81" s="62"/>
      <c r="I81" s="165" t="s">
        <v>25</v>
      </c>
      <c r="J81" s="72" t="str">
        <f>IF(J12="","",J12)</f>
        <v>12.7.2018</v>
      </c>
      <c r="K81" s="62"/>
      <c r="L81" s="60"/>
    </row>
    <row r="82" spans="2:65" s="1" customFormat="1" ht="6.9" customHeight="1">
      <c r="B82" s="40"/>
      <c r="C82" s="62"/>
      <c r="D82" s="62"/>
      <c r="E82" s="62"/>
      <c r="F82" s="62"/>
      <c r="G82" s="62"/>
      <c r="H82" s="62"/>
      <c r="I82" s="163"/>
      <c r="J82" s="62"/>
      <c r="K82" s="62"/>
      <c r="L82" s="60"/>
    </row>
    <row r="83" spans="2:65" s="1" customFormat="1" ht="13.2">
      <c r="B83" s="40"/>
      <c r="C83" s="64" t="s">
        <v>27</v>
      </c>
      <c r="D83" s="62"/>
      <c r="E83" s="62"/>
      <c r="F83" s="164" t="str">
        <f>E15</f>
        <v>TSK hl. m. Prahy</v>
      </c>
      <c r="G83" s="62"/>
      <c r="H83" s="62"/>
      <c r="I83" s="165" t="s">
        <v>33</v>
      </c>
      <c r="J83" s="164" t="str">
        <f>E21</f>
        <v>Grebner</v>
      </c>
      <c r="K83" s="62"/>
      <c r="L83" s="60"/>
    </row>
    <row r="84" spans="2:65" s="1" customFormat="1" ht="14.4" customHeight="1">
      <c r="B84" s="40"/>
      <c r="C84" s="64" t="s">
        <v>31</v>
      </c>
      <c r="D84" s="62"/>
      <c r="E84" s="62"/>
      <c r="F84" s="164" t="str">
        <f>IF(E18="","",E18)</f>
        <v/>
      </c>
      <c r="G84" s="62"/>
      <c r="H84" s="62"/>
      <c r="I84" s="163"/>
      <c r="J84" s="62"/>
      <c r="K84" s="62"/>
      <c r="L84" s="60"/>
    </row>
    <row r="85" spans="2:65" s="1" customFormat="1" ht="10.35" customHeight="1">
      <c r="B85" s="40"/>
      <c r="C85" s="62"/>
      <c r="D85" s="62"/>
      <c r="E85" s="62"/>
      <c r="F85" s="62"/>
      <c r="G85" s="62"/>
      <c r="H85" s="62"/>
      <c r="I85" s="163"/>
      <c r="J85" s="62"/>
      <c r="K85" s="62"/>
      <c r="L85" s="60"/>
    </row>
    <row r="86" spans="2:65" s="9" customFormat="1" ht="29.25" customHeight="1">
      <c r="B86" s="166"/>
      <c r="C86" s="167" t="s">
        <v>128</v>
      </c>
      <c r="D86" s="168" t="s">
        <v>57</v>
      </c>
      <c r="E86" s="168" t="s">
        <v>53</v>
      </c>
      <c r="F86" s="168" t="s">
        <v>129</v>
      </c>
      <c r="G86" s="168" t="s">
        <v>130</v>
      </c>
      <c r="H86" s="168" t="s">
        <v>131</v>
      </c>
      <c r="I86" s="169" t="s">
        <v>132</v>
      </c>
      <c r="J86" s="168" t="s">
        <v>113</v>
      </c>
      <c r="K86" s="170" t="s">
        <v>133</v>
      </c>
      <c r="L86" s="171"/>
      <c r="M86" s="80" t="s">
        <v>134</v>
      </c>
      <c r="N86" s="81" t="s">
        <v>42</v>
      </c>
      <c r="O86" s="81" t="s">
        <v>135</v>
      </c>
      <c r="P86" s="81" t="s">
        <v>136</v>
      </c>
      <c r="Q86" s="81" t="s">
        <v>137</v>
      </c>
      <c r="R86" s="81" t="s">
        <v>138</v>
      </c>
      <c r="S86" s="81" t="s">
        <v>139</v>
      </c>
      <c r="T86" s="82" t="s">
        <v>140</v>
      </c>
    </row>
    <row r="87" spans="2:65" s="1" customFormat="1" ht="29.25" customHeight="1">
      <c r="B87" s="40"/>
      <c r="C87" s="86" t="s">
        <v>114</v>
      </c>
      <c r="D87" s="62"/>
      <c r="E87" s="62"/>
      <c r="F87" s="62"/>
      <c r="G87" s="62"/>
      <c r="H87" s="62"/>
      <c r="I87" s="163"/>
      <c r="J87" s="172">
        <f>BK87</f>
        <v>0</v>
      </c>
      <c r="K87" s="62"/>
      <c r="L87" s="60"/>
      <c r="M87" s="83"/>
      <c r="N87" s="84"/>
      <c r="O87" s="84"/>
      <c r="P87" s="173">
        <f>P88+P256+P261</f>
        <v>0</v>
      </c>
      <c r="Q87" s="84"/>
      <c r="R87" s="173">
        <f>R88+R256+R261</f>
        <v>690.42096500000002</v>
      </c>
      <c r="S87" s="84"/>
      <c r="T87" s="174">
        <f>T88+T256+T261</f>
        <v>7674.6729999999998</v>
      </c>
      <c r="AT87" s="23" t="s">
        <v>71</v>
      </c>
      <c r="AU87" s="23" t="s">
        <v>115</v>
      </c>
      <c r="BK87" s="175">
        <f>BK88+BK256+BK261</f>
        <v>0</v>
      </c>
    </row>
    <row r="88" spans="2:65" s="10" customFormat="1" ht="37.35" customHeight="1">
      <c r="B88" s="176"/>
      <c r="C88" s="177"/>
      <c r="D88" s="178" t="s">
        <v>71</v>
      </c>
      <c r="E88" s="179" t="s">
        <v>141</v>
      </c>
      <c r="F88" s="179" t="s">
        <v>142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P89+P147+P154+P231+P254</f>
        <v>0</v>
      </c>
      <c r="Q88" s="184"/>
      <c r="R88" s="185">
        <f>R89+R147+R154+R231+R254</f>
        <v>690.41841499999998</v>
      </c>
      <c r="S88" s="184"/>
      <c r="T88" s="186">
        <f>T89+T147+T154+T231+T254</f>
        <v>7674.6729999999998</v>
      </c>
      <c r="AR88" s="187" t="s">
        <v>80</v>
      </c>
      <c r="AT88" s="188" t="s">
        <v>71</v>
      </c>
      <c r="AU88" s="188" t="s">
        <v>72</v>
      </c>
      <c r="AY88" s="187" t="s">
        <v>143</v>
      </c>
      <c r="BK88" s="189">
        <f>BK89+BK147+BK154+BK231+BK254</f>
        <v>0</v>
      </c>
    </row>
    <row r="89" spans="2:65" s="10" customFormat="1" ht="19.95" customHeight="1">
      <c r="B89" s="176"/>
      <c r="C89" s="177"/>
      <c r="D89" s="190" t="s">
        <v>71</v>
      </c>
      <c r="E89" s="191" t="s">
        <v>80</v>
      </c>
      <c r="F89" s="191" t="s">
        <v>144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P90+SUM(P91:P121)</f>
        <v>0</v>
      </c>
      <c r="Q89" s="184"/>
      <c r="R89" s="185">
        <f>R90+SUM(R91:R121)</f>
        <v>590.56664999999998</v>
      </c>
      <c r="S89" s="184"/>
      <c r="T89" s="186">
        <f>T90+SUM(T91:T121)</f>
        <v>6858.125</v>
      </c>
      <c r="AR89" s="187" t="s">
        <v>80</v>
      </c>
      <c r="AT89" s="188" t="s">
        <v>71</v>
      </c>
      <c r="AU89" s="188" t="s">
        <v>80</v>
      </c>
      <c r="AY89" s="187" t="s">
        <v>143</v>
      </c>
      <c r="BK89" s="189">
        <f>BK90+SUM(BK91:BK121)</f>
        <v>0</v>
      </c>
    </row>
    <row r="90" spans="2:65" s="1" customFormat="1" ht="31.5" customHeight="1">
      <c r="B90" s="40"/>
      <c r="C90" s="193" t="s">
        <v>80</v>
      </c>
      <c r="D90" s="193" t="s">
        <v>145</v>
      </c>
      <c r="E90" s="194" t="s">
        <v>146</v>
      </c>
      <c r="F90" s="195" t="s">
        <v>147</v>
      </c>
      <c r="G90" s="196" t="s">
        <v>101</v>
      </c>
      <c r="H90" s="197">
        <v>1000</v>
      </c>
      <c r="I90" s="198"/>
      <c r="J90" s="199">
        <f>ROUND(I90*H90,2)</f>
        <v>0</v>
      </c>
      <c r="K90" s="195" t="s">
        <v>148</v>
      </c>
      <c r="L90" s="60"/>
      <c r="M90" s="200" t="s">
        <v>21</v>
      </c>
      <c r="N90" s="201" t="s">
        <v>43</v>
      </c>
      <c r="O90" s="41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149</v>
      </c>
      <c r="AT90" s="23" t="s">
        <v>145</v>
      </c>
      <c r="AU90" s="23" t="s">
        <v>82</v>
      </c>
      <c r="AY90" s="23" t="s">
        <v>143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80</v>
      </c>
      <c r="BK90" s="204">
        <f>ROUND(I90*H90,2)</f>
        <v>0</v>
      </c>
      <c r="BL90" s="23" t="s">
        <v>149</v>
      </c>
      <c r="BM90" s="23" t="s">
        <v>150</v>
      </c>
    </row>
    <row r="91" spans="2:65" s="11" customFormat="1" ht="12">
      <c r="B91" s="205"/>
      <c r="C91" s="206"/>
      <c r="D91" s="207" t="s">
        <v>151</v>
      </c>
      <c r="E91" s="208" t="s">
        <v>21</v>
      </c>
      <c r="F91" s="209" t="s">
        <v>152</v>
      </c>
      <c r="G91" s="206"/>
      <c r="H91" s="210">
        <v>1000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151</v>
      </c>
      <c r="AU91" s="216" t="s">
        <v>82</v>
      </c>
      <c r="AV91" s="11" t="s">
        <v>82</v>
      </c>
      <c r="AW91" s="11" t="s">
        <v>35</v>
      </c>
      <c r="AX91" s="11" t="s">
        <v>80</v>
      </c>
      <c r="AY91" s="216" t="s">
        <v>143</v>
      </c>
    </row>
    <row r="92" spans="2:65" s="1" customFormat="1" ht="57" customHeight="1">
      <c r="B92" s="40"/>
      <c r="C92" s="193" t="s">
        <v>82</v>
      </c>
      <c r="D92" s="193" t="s">
        <v>145</v>
      </c>
      <c r="E92" s="194" t="s">
        <v>153</v>
      </c>
      <c r="F92" s="195" t="s">
        <v>154</v>
      </c>
      <c r="G92" s="196" t="s">
        <v>101</v>
      </c>
      <c r="H92" s="197">
        <v>145</v>
      </c>
      <c r="I92" s="198"/>
      <c r="J92" s="199">
        <f>ROUND(I92*H92,2)</f>
        <v>0</v>
      </c>
      <c r="K92" s="195" t="s">
        <v>148</v>
      </c>
      <c r="L92" s="60"/>
      <c r="M92" s="200" t="s">
        <v>21</v>
      </c>
      <c r="N92" s="201" t="s">
        <v>43</v>
      </c>
      <c r="O92" s="41"/>
      <c r="P92" s="202">
        <f>O92*H92</f>
        <v>0</v>
      </c>
      <c r="Q92" s="202">
        <v>0</v>
      </c>
      <c r="R92" s="202">
        <f>Q92*H92</f>
        <v>0</v>
      </c>
      <c r="S92" s="202">
        <v>0.255</v>
      </c>
      <c r="T92" s="203">
        <f>S92*H92</f>
        <v>36.975000000000001</v>
      </c>
      <c r="AR92" s="23" t="s">
        <v>149</v>
      </c>
      <c r="AT92" s="23" t="s">
        <v>145</v>
      </c>
      <c r="AU92" s="23" t="s">
        <v>82</v>
      </c>
      <c r="AY92" s="23" t="s">
        <v>143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80</v>
      </c>
      <c r="BK92" s="204">
        <f>ROUND(I92*H92,2)</f>
        <v>0</v>
      </c>
      <c r="BL92" s="23" t="s">
        <v>149</v>
      </c>
      <c r="BM92" s="23" t="s">
        <v>155</v>
      </c>
    </row>
    <row r="93" spans="2:65" s="11" customFormat="1" ht="12">
      <c r="B93" s="205"/>
      <c r="C93" s="206"/>
      <c r="D93" s="207" t="s">
        <v>151</v>
      </c>
      <c r="E93" s="208" t="s">
        <v>21</v>
      </c>
      <c r="F93" s="209" t="s">
        <v>156</v>
      </c>
      <c r="G93" s="206"/>
      <c r="H93" s="210">
        <v>145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151</v>
      </c>
      <c r="AU93" s="216" t="s">
        <v>82</v>
      </c>
      <c r="AV93" s="11" t="s">
        <v>82</v>
      </c>
      <c r="AW93" s="11" t="s">
        <v>35</v>
      </c>
      <c r="AX93" s="11" t="s">
        <v>80</v>
      </c>
      <c r="AY93" s="216" t="s">
        <v>143</v>
      </c>
    </row>
    <row r="94" spans="2:65" s="1" customFormat="1" ht="44.25" customHeight="1">
      <c r="B94" s="40"/>
      <c r="C94" s="193" t="s">
        <v>157</v>
      </c>
      <c r="D94" s="193" t="s">
        <v>145</v>
      </c>
      <c r="E94" s="194" t="s">
        <v>158</v>
      </c>
      <c r="F94" s="195" t="s">
        <v>159</v>
      </c>
      <c r="G94" s="196" t="s">
        <v>101</v>
      </c>
      <c r="H94" s="197">
        <v>8995</v>
      </c>
      <c r="I94" s="198"/>
      <c r="J94" s="199">
        <f>ROUND(I94*H94,2)</f>
        <v>0</v>
      </c>
      <c r="K94" s="195" t="s">
        <v>148</v>
      </c>
      <c r="L94" s="60"/>
      <c r="M94" s="200" t="s">
        <v>21</v>
      </c>
      <c r="N94" s="201" t="s">
        <v>43</v>
      </c>
      <c r="O94" s="41"/>
      <c r="P94" s="202">
        <f>O94*H94</f>
        <v>0</v>
      </c>
      <c r="Q94" s="202">
        <v>0</v>
      </c>
      <c r="R94" s="202">
        <f>Q94*H94</f>
        <v>0</v>
      </c>
      <c r="S94" s="202">
        <v>0.28999999999999998</v>
      </c>
      <c r="T94" s="203">
        <f>S94*H94</f>
        <v>2608.5499999999997</v>
      </c>
      <c r="AR94" s="23" t="s">
        <v>149</v>
      </c>
      <c r="AT94" s="23" t="s">
        <v>145</v>
      </c>
      <c r="AU94" s="23" t="s">
        <v>82</v>
      </c>
      <c r="AY94" s="23" t="s">
        <v>143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80</v>
      </c>
      <c r="BK94" s="204">
        <f>ROUND(I94*H94,2)</f>
        <v>0</v>
      </c>
      <c r="BL94" s="23" t="s">
        <v>149</v>
      </c>
      <c r="BM94" s="23" t="s">
        <v>160</v>
      </c>
    </row>
    <row r="95" spans="2:65" s="11" customFormat="1" ht="12">
      <c r="B95" s="205"/>
      <c r="C95" s="206"/>
      <c r="D95" s="217" t="s">
        <v>151</v>
      </c>
      <c r="E95" s="218" t="s">
        <v>21</v>
      </c>
      <c r="F95" s="219" t="s">
        <v>161</v>
      </c>
      <c r="G95" s="206"/>
      <c r="H95" s="220">
        <v>8850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151</v>
      </c>
      <c r="AU95" s="216" t="s">
        <v>82</v>
      </c>
      <c r="AV95" s="11" t="s">
        <v>82</v>
      </c>
      <c r="AW95" s="11" t="s">
        <v>35</v>
      </c>
      <c r="AX95" s="11" t="s">
        <v>72</v>
      </c>
      <c r="AY95" s="216" t="s">
        <v>143</v>
      </c>
    </row>
    <row r="96" spans="2:65" s="11" customFormat="1" ht="12">
      <c r="B96" s="205"/>
      <c r="C96" s="206"/>
      <c r="D96" s="217" t="s">
        <v>151</v>
      </c>
      <c r="E96" s="218" t="s">
        <v>21</v>
      </c>
      <c r="F96" s="219" t="s">
        <v>162</v>
      </c>
      <c r="G96" s="206"/>
      <c r="H96" s="220">
        <v>145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151</v>
      </c>
      <c r="AU96" s="216" t="s">
        <v>82</v>
      </c>
      <c r="AV96" s="11" t="s">
        <v>82</v>
      </c>
      <c r="AW96" s="11" t="s">
        <v>35</v>
      </c>
      <c r="AX96" s="11" t="s">
        <v>72</v>
      </c>
      <c r="AY96" s="216" t="s">
        <v>143</v>
      </c>
    </row>
    <row r="97" spans="2:65" s="12" customFormat="1" ht="12">
      <c r="B97" s="221"/>
      <c r="C97" s="222"/>
      <c r="D97" s="207" t="s">
        <v>151</v>
      </c>
      <c r="E97" s="223" t="s">
        <v>21</v>
      </c>
      <c r="F97" s="224" t="s">
        <v>163</v>
      </c>
      <c r="G97" s="222"/>
      <c r="H97" s="225">
        <v>8995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151</v>
      </c>
      <c r="AU97" s="231" t="s">
        <v>82</v>
      </c>
      <c r="AV97" s="12" t="s">
        <v>149</v>
      </c>
      <c r="AW97" s="12" t="s">
        <v>35</v>
      </c>
      <c r="AX97" s="12" t="s">
        <v>80</v>
      </c>
      <c r="AY97" s="231" t="s">
        <v>143</v>
      </c>
    </row>
    <row r="98" spans="2:65" s="1" customFormat="1" ht="44.25" customHeight="1">
      <c r="B98" s="40"/>
      <c r="C98" s="193" t="s">
        <v>149</v>
      </c>
      <c r="D98" s="193" t="s">
        <v>145</v>
      </c>
      <c r="E98" s="194" t="s">
        <v>164</v>
      </c>
      <c r="F98" s="195" t="s">
        <v>165</v>
      </c>
      <c r="G98" s="196" t="s">
        <v>101</v>
      </c>
      <c r="H98" s="197">
        <v>4425</v>
      </c>
      <c r="I98" s="198"/>
      <c r="J98" s="199">
        <f>ROUND(I98*H98,2)</f>
        <v>0</v>
      </c>
      <c r="K98" s="195" t="s">
        <v>148</v>
      </c>
      <c r="L98" s="60"/>
      <c r="M98" s="200" t="s">
        <v>21</v>
      </c>
      <c r="N98" s="201" t="s">
        <v>43</v>
      </c>
      <c r="O98" s="41"/>
      <c r="P98" s="202">
        <f>O98*H98</f>
        <v>0</v>
      </c>
      <c r="Q98" s="202">
        <v>0</v>
      </c>
      <c r="R98" s="202">
        <f>Q98*H98</f>
        <v>0</v>
      </c>
      <c r="S98" s="202">
        <v>0.44</v>
      </c>
      <c r="T98" s="203">
        <f>S98*H98</f>
        <v>1947</v>
      </c>
      <c r="AR98" s="23" t="s">
        <v>149</v>
      </c>
      <c r="AT98" s="23" t="s">
        <v>145</v>
      </c>
      <c r="AU98" s="23" t="s">
        <v>82</v>
      </c>
      <c r="AY98" s="23" t="s">
        <v>143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80</v>
      </c>
      <c r="BK98" s="204">
        <f>ROUND(I98*H98,2)</f>
        <v>0</v>
      </c>
      <c r="BL98" s="23" t="s">
        <v>149</v>
      </c>
      <c r="BM98" s="23" t="s">
        <v>166</v>
      </c>
    </row>
    <row r="99" spans="2:65" s="13" customFormat="1" ht="12">
      <c r="B99" s="232"/>
      <c r="C99" s="233"/>
      <c r="D99" s="217" t="s">
        <v>151</v>
      </c>
      <c r="E99" s="234" t="s">
        <v>21</v>
      </c>
      <c r="F99" s="235" t="s">
        <v>167</v>
      </c>
      <c r="G99" s="233"/>
      <c r="H99" s="236" t="s">
        <v>21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151</v>
      </c>
      <c r="AU99" s="242" t="s">
        <v>82</v>
      </c>
      <c r="AV99" s="13" t="s">
        <v>80</v>
      </c>
      <c r="AW99" s="13" t="s">
        <v>35</v>
      </c>
      <c r="AX99" s="13" t="s">
        <v>72</v>
      </c>
      <c r="AY99" s="242" t="s">
        <v>143</v>
      </c>
    </row>
    <row r="100" spans="2:65" s="13" customFormat="1" ht="12">
      <c r="B100" s="232"/>
      <c r="C100" s="233"/>
      <c r="D100" s="217" t="s">
        <v>151</v>
      </c>
      <c r="E100" s="234" t="s">
        <v>21</v>
      </c>
      <c r="F100" s="235" t="s">
        <v>168</v>
      </c>
      <c r="G100" s="233"/>
      <c r="H100" s="236" t="s">
        <v>21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151</v>
      </c>
      <c r="AU100" s="242" t="s">
        <v>82</v>
      </c>
      <c r="AV100" s="13" t="s">
        <v>80</v>
      </c>
      <c r="AW100" s="13" t="s">
        <v>35</v>
      </c>
      <c r="AX100" s="13" t="s">
        <v>72</v>
      </c>
      <c r="AY100" s="242" t="s">
        <v>143</v>
      </c>
    </row>
    <row r="101" spans="2:65" s="11" customFormat="1" ht="12">
      <c r="B101" s="205"/>
      <c r="C101" s="206"/>
      <c r="D101" s="207" t="s">
        <v>151</v>
      </c>
      <c r="E101" s="208" t="s">
        <v>21</v>
      </c>
      <c r="F101" s="209" t="s">
        <v>169</v>
      </c>
      <c r="G101" s="206"/>
      <c r="H101" s="210">
        <v>4425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151</v>
      </c>
      <c r="AU101" s="216" t="s">
        <v>82</v>
      </c>
      <c r="AV101" s="11" t="s">
        <v>82</v>
      </c>
      <c r="AW101" s="11" t="s">
        <v>35</v>
      </c>
      <c r="AX101" s="11" t="s">
        <v>80</v>
      </c>
      <c r="AY101" s="216" t="s">
        <v>143</v>
      </c>
    </row>
    <row r="102" spans="2:65" s="1" customFormat="1" ht="44.25" customHeight="1">
      <c r="B102" s="40"/>
      <c r="C102" s="193" t="s">
        <v>170</v>
      </c>
      <c r="D102" s="193" t="s">
        <v>145</v>
      </c>
      <c r="E102" s="194" t="s">
        <v>171</v>
      </c>
      <c r="F102" s="195" t="s">
        <v>172</v>
      </c>
      <c r="G102" s="196" t="s">
        <v>101</v>
      </c>
      <c r="H102" s="197">
        <v>8850</v>
      </c>
      <c r="I102" s="198"/>
      <c r="J102" s="199">
        <f>ROUND(I102*H102,2)</f>
        <v>0</v>
      </c>
      <c r="K102" s="195" t="s">
        <v>148</v>
      </c>
      <c r="L102" s="60"/>
      <c r="M102" s="200" t="s">
        <v>21</v>
      </c>
      <c r="N102" s="201" t="s">
        <v>43</v>
      </c>
      <c r="O102" s="41"/>
      <c r="P102" s="202">
        <f>O102*H102</f>
        <v>0</v>
      </c>
      <c r="Q102" s="202">
        <v>1.2999999999999999E-4</v>
      </c>
      <c r="R102" s="202">
        <f>Q102*H102</f>
        <v>1.1504999999999999</v>
      </c>
      <c r="S102" s="202">
        <v>0.25600000000000001</v>
      </c>
      <c r="T102" s="203">
        <f>S102*H102</f>
        <v>2265.6</v>
      </c>
      <c r="AR102" s="23" t="s">
        <v>149</v>
      </c>
      <c r="AT102" s="23" t="s">
        <v>145</v>
      </c>
      <c r="AU102" s="23" t="s">
        <v>82</v>
      </c>
      <c r="AY102" s="23" t="s">
        <v>143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80</v>
      </c>
      <c r="BK102" s="204">
        <f>ROUND(I102*H102,2)</f>
        <v>0</v>
      </c>
      <c r="BL102" s="23" t="s">
        <v>149</v>
      </c>
      <c r="BM102" s="23" t="s">
        <v>173</v>
      </c>
    </row>
    <row r="103" spans="2:65" s="11" customFormat="1" ht="12">
      <c r="B103" s="205"/>
      <c r="C103" s="206"/>
      <c r="D103" s="207" t="s">
        <v>151</v>
      </c>
      <c r="E103" s="208" t="s">
        <v>21</v>
      </c>
      <c r="F103" s="209" t="s">
        <v>174</v>
      </c>
      <c r="G103" s="206"/>
      <c r="H103" s="210">
        <v>8850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151</v>
      </c>
      <c r="AU103" s="216" t="s">
        <v>82</v>
      </c>
      <c r="AV103" s="11" t="s">
        <v>82</v>
      </c>
      <c r="AW103" s="11" t="s">
        <v>35</v>
      </c>
      <c r="AX103" s="11" t="s">
        <v>80</v>
      </c>
      <c r="AY103" s="216" t="s">
        <v>143</v>
      </c>
    </row>
    <row r="104" spans="2:65" s="1" customFormat="1" ht="44.25" customHeight="1">
      <c r="B104" s="40"/>
      <c r="C104" s="193" t="s">
        <v>175</v>
      </c>
      <c r="D104" s="193" t="s">
        <v>145</v>
      </c>
      <c r="E104" s="194" t="s">
        <v>176</v>
      </c>
      <c r="F104" s="195" t="s">
        <v>177</v>
      </c>
      <c r="G104" s="196" t="s">
        <v>178</v>
      </c>
      <c r="H104" s="197">
        <v>124</v>
      </c>
      <c r="I104" s="198"/>
      <c r="J104" s="199">
        <f>ROUND(I104*H104,2)</f>
        <v>0</v>
      </c>
      <c r="K104" s="195" t="s">
        <v>148</v>
      </c>
      <c r="L104" s="60"/>
      <c r="M104" s="200" t="s">
        <v>21</v>
      </c>
      <c r="N104" s="201" t="s">
        <v>43</v>
      </c>
      <c r="O104" s="41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149</v>
      </c>
      <c r="AT104" s="23" t="s">
        <v>145</v>
      </c>
      <c r="AU104" s="23" t="s">
        <v>82</v>
      </c>
      <c r="AY104" s="23" t="s">
        <v>143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80</v>
      </c>
      <c r="BK104" s="204">
        <f>ROUND(I104*H104,2)</f>
        <v>0</v>
      </c>
      <c r="BL104" s="23" t="s">
        <v>149</v>
      </c>
      <c r="BM104" s="23" t="s">
        <v>179</v>
      </c>
    </row>
    <row r="105" spans="2:65" s="11" customFormat="1" ht="12">
      <c r="B105" s="205"/>
      <c r="C105" s="206"/>
      <c r="D105" s="207" t="s">
        <v>151</v>
      </c>
      <c r="E105" s="208" t="s">
        <v>21</v>
      </c>
      <c r="F105" s="209" t="s">
        <v>180</v>
      </c>
      <c r="G105" s="206"/>
      <c r="H105" s="210">
        <v>124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151</v>
      </c>
      <c r="AU105" s="216" t="s">
        <v>82</v>
      </c>
      <c r="AV105" s="11" t="s">
        <v>82</v>
      </c>
      <c r="AW105" s="11" t="s">
        <v>35</v>
      </c>
      <c r="AX105" s="11" t="s">
        <v>80</v>
      </c>
      <c r="AY105" s="216" t="s">
        <v>143</v>
      </c>
    </row>
    <row r="106" spans="2:65" s="1" customFormat="1" ht="31.5" customHeight="1">
      <c r="B106" s="40"/>
      <c r="C106" s="193" t="s">
        <v>181</v>
      </c>
      <c r="D106" s="193" t="s">
        <v>145</v>
      </c>
      <c r="E106" s="194" t="s">
        <v>182</v>
      </c>
      <c r="F106" s="195" t="s">
        <v>183</v>
      </c>
      <c r="G106" s="196" t="s">
        <v>101</v>
      </c>
      <c r="H106" s="197">
        <v>1000</v>
      </c>
      <c r="I106" s="198"/>
      <c r="J106" s="199">
        <f>ROUND(I106*H106,2)</f>
        <v>0</v>
      </c>
      <c r="K106" s="195" t="s">
        <v>148</v>
      </c>
      <c r="L106" s="60"/>
      <c r="M106" s="200" t="s">
        <v>21</v>
      </c>
      <c r="N106" s="201" t="s">
        <v>43</v>
      </c>
      <c r="O106" s="41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149</v>
      </c>
      <c r="AT106" s="23" t="s">
        <v>145</v>
      </c>
      <c r="AU106" s="23" t="s">
        <v>82</v>
      </c>
      <c r="AY106" s="23" t="s">
        <v>143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80</v>
      </c>
      <c r="BK106" s="204">
        <f>ROUND(I106*H106,2)</f>
        <v>0</v>
      </c>
      <c r="BL106" s="23" t="s">
        <v>149</v>
      </c>
      <c r="BM106" s="23" t="s">
        <v>184</v>
      </c>
    </row>
    <row r="107" spans="2:65" s="1" customFormat="1" ht="44.25" customHeight="1">
      <c r="B107" s="40"/>
      <c r="C107" s="193" t="s">
        <v>185</v>
      </c>
      <c r="D107" s="193" t="s">
        <v>145</v>
      </c>
      <c r="E107" s="194" t="s">
        <v>186</v>
      </c>
      <c r="F107" s="195" t="s">
        <v>187</v>
      </c>
      <c r="G107" s="196" t="s">
        <v>178</v>
      </c>
      <c r="H107" s="197">
        <v>709</v>
      </c>
      <c r="I107" s="198"/>
      <c r="J107" s="199">
        <f>ROUND(I107*H107,2)</f>
        <v>0</v>
      </c>
      <c r="K107" s="195" t="s">
        <v>148</v>
      </c>
      <c r="L107" s="60"/>
      <c r="M107" s="200" t="s">
        <v>21</v>
      </c>
      <c r="N107" s="201" t="s">
        <v>43</v>
      </c>
      <c r="O107" s="41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3" t="s">
        <v>149</v>
      </c>
      <c r="AT107" s="23" t="s">
        <v>145</v>
      </c>
      <c r="AU107" s="23" t="s">
        <v>82</v>
      </c>
      <c r="AY107" s="23" t="s">
        <v>143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80</v>
      </c>
      <c r="BK107" s="204">
        <f>ROUND(I107*H107,2)</f>
        <v>0</v>
      </c>
      <c r="BL107" s="23" t="s">
        <v>149</v>
      </c>
      <c r="BM107" s="23" t="s">
        <v>188</v>
      </c>
    </row>
    <row r="108" spans="2:65" s="11" customFormat="1" ht="12">
      <c r="B108" s="205"/>
      <c r="C108" s="206"/>
      <c r="D108" s="217" t="s">
        <v>151</v>
      </c>
      <c r="E108" s="218" t="s">
        <v>21</v>
      </c>
      <c r="F108" s="219" t="s">
        <v>180</v>
      </c>
      <c r="G108" s="206"/>
      <c r="H108" s="220">
        <v>124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151</v>
      </c>
      <c r="AU108" s="216" t="s">
        <v>82</v>
      </c>
      <c r="AV108" s="11" t="s">
        <v>82</v>
      </c>
      <c r="AW108" s="11" t="s">
        <v>35</v>
      </c>
      <c r="AX108" s="11" t="s">
        <v>72</v>
      </c>
      <c r="AY108" s="216" t="s">
        <v>143</v>
      </c>
    </row>
    <row r="109" spans="2:65" s="11" customFormat="1" ht="12">
      <c r="B109" s="205"/>
      <c r="C109" s="206"/>
      <c r="D109" s="217" t="s">
        <v>151</v>
      </c>
      <c r="E109" s="218" t="s">
        <v>21</v>
      </c>
      <c r="F109" s="219" t="s">
        <v>189</v>
      </c>
      <c r="G109" s="206"/>
      <c r="H109" s="220">
        <v>585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151</v>
      </c>
      <c r="AU109" s="216" t="s">
        <v>82</v>
      </c>
      <c r="AV109" s="11" t="s">
        <v>82</v>
      </c>
      <c r="AW109" s="11" t="s">
        <v>35</v>
      </c>
      <c r="AX109" s="11" t="s">
        <v>72</v>
      </c>
      <c r="AY109" s="216" t="s">
        <v>143</v>
      </c>
    </row>
    <row r="110" spans="2:65" s="12" customFormat="1" ht="12">
      <c r="B110" s="221"/>
      <c r="C110" s="222"/>
      <c r="D110" s="207" t="s">
        <v>151</v>
      </c>
      <c r="E110" s="223" t="s">
        <v>21</v>
      </c>
      <c r="F110" s="224" t="s">
        <v>163</v>
      </c>
      <c r="G110" s="222"/>
      <c r="H110" s="225">
        <v>709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151</v>
      </c>
      <c r="AU110" s="231" t="s">
        <v>82</v>
      </c>
      <c r="AV110" s="12" t="s">
        <v>149</v>
      </c>
      <c r="AW110" s="12" t="s">
        <v>35</v>
      </c>
      <c r="AX110" s="12" t="s">
        <v>80</v>
      </c>
      <c r="AY110" s="231" t="s">
        <v>143</v>
      </c>
    </row>
    <row r="111" spans="2:65" s="1" customFormat="1" ht="44.25" customHeight="1">
      <c r="B111" s="40"/>
      <c r="C111" s="193" t="s">
        <v>190</v>
      </c>
      <c r="D111" s="193" t="s">
        <v>145</v>
      </c>
      <c r="E111" s="194" t="s">
        <v>191</v>
      </c>
      <c r="F111" s="195" t="s">
        <v>192</v>
      </c>
      <c r="G111" s="196" t="s">
        <v>178</v>
      </c>
      <c r="H111" s="197">
        <v>3545</v>
      </c>
      <c r="I111" s="198"/>
      <c r="J111" s="199">
        <f>ROUND(I111*H111,2)</f>
        <v>0</v>
      </c>
      <c r="K111" s="195" t="s">
        <v>148</v>
      </c>
      <c r="L111" s="60"/>
      <c r="M111" s="200" t="s">
        <v>21</v>
      </c>
      <c r="N111" s="201" t="s">
        <v>43</v>
      </c>
      <c r="O111" s="41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149</v>
      </c>
      <c r="AT111" s="23" t="s">
        <v>145</v>
      </c>
      <c r="AU111" s="23" t="s">
        <v>82</v>
      </c>
      <c r="AY111" s="23" t="s">
        <v>143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80</v>
      </c>
      <c r="BK111" s="204">
        <f>ROUND(I111*H111,2)</f>
        <v>0</v>
      </c>
      <c r="BL111" s="23" t="s">
        <v>149</v>
      </c>
      <c r="BM111" s="23" t="s">
        <v>193</v>
      </c>
    </row>
    <row r="112" spans="2:65" s="11" customFormat="1" ht="12">
      <c r="B112" s="205"/>
      <c r="C112" s="206"/>
      <c r="D112" s="207" t="s">
        <v>151</v>
      </c>
      <c r="E112" s="206"/>
      <c r="F112" s="209" t="s">
        <v>194</v>
      </c>
      <c r="G112" s="206"/>
      <c r="H112" s="210">
        <v>3545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82</v>
      </c>
      <c r="AV112" s="11" t="s">
        <v>82</v>
      </c>
      <c r="AW112" s="11" t="s">
        <v>6</v>
      </c>
      <c r="AX112" s="11" t="s">
        <v>80</v>
      </c>
      <c r="AY112" s="216" t="s">
        <v>143</v>
      </c>
    </row>
    <row r="113" spans="2:65" s="1" customFormat="1" ht="22.5" customHeight="1">
      <c r="B113" s="40"/>
      <c r="C113" s="193" t="s">
        <v>195</v>
      </c>
      <c r="D113" s="193" t="s">
        <v>145</v>
      </c>
      <c r="E113" s="194" t="s">
        <v>196</v>
      </c>
      <c r="F113" s="195" t="s">
        <v>197</v>
      </c>
      <c r="G113" s="196" t="s">
        <v>178</v>
      </c>
      <c r="H113" s="197">
        <v>709</v>
      </c>
      <c r="I113" s="198"/>
      <c r="J113" s="199">
        <f>ROUND(I113*H113,2)</f>
        <v>0</v>
      </c>
      <c r="K113" s="195" t="s">
        <v>148</v>
      </c>
      <c r="L113" s="60"/>
      <c r="M113" s="200" t="s">
        <v>21</v>
      </c>
      <c r="N113" s="201" t="s">
        <v>43</v>
      </c>
      <c r="O113" s="41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3" t="s">
        <v>149</v>
      </c>
      <c r="AT113" s="23" t="s">
        <v>145</v>
      </c>
      <c r="AU113" s="23" t="s">
        <v>82</v>
      </c>
      <c r="AY113" s="23" t="s">
        <v>143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80</v>
      </c>
      <c r="BK113" s="204">
        <f>ROUND(I113*H113,2)</f>
        <v>0</v>
      </c>
      <c r="BL113" s="23" t="s">
        <v>149</v>
      </c>
      <c r="BM113" s="23" t="s">
        <v>198</v>
      </c>
    </row>
    <row r="114" spans="2:65" s="1" customFormat="1" ht="31.5" customHeight="1">
      <c r="B114" s="40"/>
      <c r="C114" s="193" t="s">
        <v>199</v>
      </c>
      <c r="D114" s="193" t="s">
        <v>145</v>
      </c>
      <c r="E114" s="194" t="s">
        <v>200</v>
      </c>
      <c r="F114" s="195" t="s">
        <v>201</v>
      </c>
      <c r="G114" s="196" t="s">
        <v>202</v>
      </c>
      <c r="H114" s="197">
        <v>1134.4000000000001</v>
      </c>
      <c r="I114" s="198"/>
      <c r="J114" s="199">
        <f>ROUND(I114*H114,2)</f>
        <v>0</v>
      </c>
      <c r="K114" s="195" t="s">
        <v>148</v>
      </c>
      <c r="L114" s="60"/>
      <c r="M114" s="200" t="s">
        <v>21</v>
      </c>
      <c r="N114" s="201" t="s">
        <v>43</v>
      </c>
      <c r="O114" s="41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149</v>
      </c>
      <c r="AT114" s="23" t="s">
        <v>145</v>
      </c>
      <c r="AU114" s="23" t="s">
        <v>82</v>
      </c>
      <c r="AY114" s="23" t="s">
        <v>143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80</v>
      </c>
      <c r="BK114" s="204">
        <f>ROUND(I114*H114,2)</f>
        <v>0</v>
      </c>
      <c r="BL114" s="23" t="s">
        <v>149</v>
      </c>
      <c r="BM114" s="23" t="s">
        <v>203</v>
      </c>
    </row>
    <row r="115" spans="2:65" s="11" customFormat="1" ht="12">
      <c r="B115" s="205"/>
      <c r="C115" s="206"/>
      <c r="D115" s="207" t="s">
        <v>151</v>
      </c>
      <c r="E115" s="206"/>
      <c r="F115" s="209" t="s">
        <v>204</v>
      </c>
      <c r="G115" s="206"/>
      <c r="H115" s="210">
        <v>1134.4000000000001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151</v>
      </c>
      <c r="AU115" s="216" t="s">
        <v>82</v>
      </c>
      <c r="AV115" s="11" t="s">
        <v>82</v>
      </c>
      <c r="AW115" s="11" t="s">
        <v>6</v>
      </c>
      <c r="AX115" s="11" t="s">
        <v>80</v>
      </c>
      <c r="AY115" s="216" t="s">
        <v>143</v>
      </c>
    </row>
    <row r="116" spans="2:65" s="1" customFormat="1" ht="31.5" customHeight="1">
      <c r="B116" s="40"/>
      <c r="C116" s="193" t="s">
        <v>205</v>
      </c>
      <c r="D116" s="193" t="s">
        <v>145</v>
      </c>
      <c r="E116" s="194" t="s">
        <v>206</v>
      </c>
      <c r="F116" s="195" t="s">
        <v>207</v>
      </c>
      <c r="G116" s="196" t="s">
        <v>101</v>
      </c>
      <c r="H116" s="197">
        <v>2750</v>
      </c>
      <c r="I116" s="198"/>
      <c r="J116" s="199">
        <f>ROUND(I116*H116,2)</f>
        <v>0</v>
      </c>
      <c r="K116" s="195" t="s">
        <v>148</v>
      </c>
      <c r="L116" s="60"/>
      <c r="M116" s="200" t="s">
        <v>21</v>
      </c>
      <c r="N116" s="201" t="s">
        <v>43</v>
      </c>
      <c r="O116" s="41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149</v>
      </c>
      <c r="AT116" s="23" t="s">
        <v>145</v>
      </c>
      <c r="AU116" s="23" t="s">
        <v>82</v>
      </c>
      <c r="AY116" s="23" t="s">
        <v>143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80</v>
      </c>
      <c r="BK116" s="204">
        <f>ROUND(I116*H116,2)</f>
        <v>0</v>
      </c>
      <c r="BL116" s="23" t="s">
        <v>149</v>
      </c>
      <c r="BM116" s="23" t="s">
        <v>208</v>
      </c>
    </row>
    <row r="117" spans="2:65" s="1" customFormat="1" ht="22.5" customHeight="1">
      <c r="B117" s="40"/>
      <c r="C117" s="243" t="s">
        <v>209</v>
      </c>
      <c r="D117" s="243" t="s">
        <v>210</v>
      </c>
      <c r="E117" s="244" t="s">
        <v>211</v>
      </c>
      <c r="F117" s="245" t="s">
        <v>212</v>
      </c>
      <c r="G117" s="246" t="s">
        <v>213</v>
      </c>
      <c r="H117" s="247">
        <v>96.25</v>
      </c>
      <c r="I117" s="248"/>
      <c r="J117" s="249">
        <f>ROUND(I117*H117,2)</f>
        <v>0</v>
      </c>
      <c r="K117" s="245" t="s">
        <v>148</v>
      </c>
      <c r="L117" s="250"/>
      <c r="M117" s="251" t="s">
        <v>21</v>
      </c>
      <c r="N117" s="252" t="s">
        <v>43</v>
      </c>
      <c r="O117" s="41"/>
      <c r="P117" s="202">
        <f>O117*H117</f>
        <v>0</v>
      </c>
      <c r="Q117" s="202">
        <v>1E-3</v>
      </c>
      <c r="R117" s="202">
        <f>Q117*H117</f>
        <v>9.6250000000000002E-2</v>
      </c>
      <c r="S117" s="202">
        <v>0</v>
      </c>
      <c r="T117" s="203">
        <f>S117*H117</f>
        <v>0</v>
      </c>
      <c r="AR117" s="23" t="s">
        <v>185</v>
      </c>
      <c r="AT117" s="23" t="s">
        <v>210</v>
      </c>
      <c r="AU117" s="23" t="s">
        <v>82</v>
      </c>
      <c r="AY117" s="23" t="s">
        <v>143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80</v>
      </c>
      <c r="BK117" s="204">
        <f>ROUND(I117*H117,2)</f>
        <v>0</v>
      </c>
      <c r="BL117" s="23" t="s">
        <v>149</v>
      </c>
      <c r="BM117" s="23" t="s">
        <v>214</v>
      </c>
    </row>
    <row r="118" spans="2:65" s="11" customFormat="1" ht="12">
      <c r="B118" s="205"/>
      <c r="C118" s="206"/>
      <c r="D118" s="207" t="s">
        <v>151</v>
      </c>
      <c r="E118" s="206"/>
      <c r="F118" s="209" t="s">
        <v>215</v>
      </c>
      <c r="G118" s="206"/>
      <c r="H118" s="210">
        <v>96.25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151</v>
      </c>
      <c r="AU118" s="216" t="s">
        <v>82</v>
      </c>
      <c r="AV118" s="11" t="s">
        <v>82</v>
      </c>
      <c r="AW118" s="11" t="s">
        <v>6</v>
      </c>
      <c r="AX118" s="11" t="s">
        <v>80</v>
      </c>
      <c r="AY118" s="216" t="s">
        <v>143</v>
      </c>
    </row>
    <row r="119" spans="2:65" s="1" customFormat="1" ht="31.5" customHeight="1">
      <c r="B119" s="40"/>
      <c r="C119" s="193" t="s">
        <v>216</v>
      </c>
      <c r="D119" s="193" t="s">
        <v>145</v>
      </c>
      <c r="E119" s="194" t="s">
        <v>217</v>
      </c>
      <c r="F119" s="195" t="s">
        <v>218</v>
      </c>
      <c r="G119" s="196" t="s">
        <v>101</v>
      </c>
      <c r="H119" s="197">
        <v>2750</v>
      </c>
      <c r="I119" s="198"/>
      <c r="J119" s="199">
        <f>ROUND(I119*H119,2)</f>
        <v>0</v>
      </c>
      <c r="K119" s="195" t="s">
        <v>148</v>
      </c>
      <c r="L119" s="60"/>
      <c r="M119" s="200" t="s">
        <v>21</v>
      </c>
      <c r="N119" s="201" t="s">
        <v>43</v>
      </c>
      <c r="O119" s="41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149</v>
      </c>
      <c r="AT119" s="23" t="s">
        <v>145</v>
      </c>
      <c r="AU119" s="23" t="s">
        <v>82</v>
      </c>
      <c r="AY119" s="23" t="s">
        <v>143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80</v>
      </c>
      <c r="BK119" s="204">
        <f>ROUND(I119*H119,2)</f>
        <v>0</v>
      </c>
      <c r="BL119" s="23" t="s">
        <v>149</v>
      </c>
      <c r="BM119" s="23" t="s">
        <v>219</v>
      </c>
    </row>
    <row r="120" spans="2:65" s="11" customFormat="1" ht="12">
      <c r="B120" s="205"/>
      <c r="C120" s="206"/>
      <c r="D120" s="217" t="s">
        <v>151</v>
      </c>
      <c r="E120" s="218" t="s">
        <v>21</v>
      </c>
      <c r="F120" s="219" t="s">
        <v>220</v>
      </c>
      <c r="G120" s="206"/>
      <c r="H120" s="220">
        <v>2750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151</v>
      </c>
      <c r="AU120" s="216" t="s">
        <v>82</v>
      </c>
      <c r="AV120" s="11" t="s">
        <v>82</v>
      </c>
      <c r="AW120" s="11" t="s">
        <v>35</v>
      </c>
      <c r="AX120" s="11" t="s">
        <v>80</v>
      </c>
      <c r="AY120" s="216" t="s">
        <v>143</v>
      </c>
    </row>
    <row r="121" spans="2:65" s="10" customFormat="1" ht="22.35" customHeight="1">
      <c r="B121" s="176"/>
      <c r="C121" s="177"/>
      <c r="D121" s="190" t="s">
        <v>71</v>
      </c>
      <c r="E121" s="191" t="s">
        <v>170</v>
      </c>
      <c r="F121" s="191" t="s">
        <v>221</v>
      </c>
      <c r="G121" s="177"/>
      <c r="H121" s="177"/>
      <c r="I121" s="180"/>
      <c r="J121" s="192">
        <f>BK121</f>
        <v>0</v>
      </c>
      <c r="K121" s="177"/>
      <c r="L121" s="182"/>
      <c r="M121" s="183"/>
      <c r="N121" s="184"/>
      <c r="O121" s="184"/>
      <c r="P121" s="185">
        <f>SUM(P122:P146)</f>
        <v>0</v>
      </c>
      <c r="Q121" s="184"/>
      <c r="R121" s="185">
        <f>SUM(R122:R146)</f>
        <v>589.31989999999996</v>
      </c>
      <c r="S121" s="184"/>
      <c r="T121" s="186">
        <f>SUM(T122:T146)</f>
        <v>0</v>
      </c>
      <c r="AR121" s="187" t="s">
        <v>80</v>
      </c>
      <c r="AT121" s="188" t="s">
        <v>71</v>
      </c>
      <c r="AU121" s="188" t="s">
        <v>82</v>
      </c>
      <c r="AY121" s="187" t="s">
        <v>143</v>
      </c>
      <c r="BK121" s="189">
        <f>SUM(BK122:BK146)</f>
        <v>0</v>
      </c>
    </row>
    <row r="122" spans="2:65" s="1" customFormat="1" ht="22.5" customHeight="1">
      <c r="B122" s="40"/>
      <c r="C122" s="193" t="s">
        <v>10</v>
      </c>
      <c r="D122" s="193" t="s">
        <v>145</v>
      </c>
      <c r="E122" s="194" t="s">
        <v>222</v>
      </c>
      <c r="F122" s="195" t="s">
        <v>223</v>
      </c>
      <c r="G122" s="196" t="s">
        <v>101</v>
      </c>
      <c r="H122" s="197">
        <v>145</v>
      </c>
      <c r="I122" s="198"/>
      <c r="J122" s="199">
        <f>ROUND(I122*H122,2)</f>
        <v>0</v>
      </c>
      <c r="K122" s="195" t="s">
        <v>148</v>
      </c>
      <c r="L122" s="60"/>
      <c r="M122" s="200" t="s">
        <v>21</v>
      </c>
      <c r="N122" s="201" t="s">
        <v>43</v>
      </c>
      <c r="O122" s="41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149</v>
      </c>
      <c r="AT122" s="23" t="s">
        <v>145</v>
      </c>
      <c r="AU122" s="23" t="s">
        <v>157</v>
      </c>
      <c r="AY122" s="23" t="s">
        <v>143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80</v>
      </c>
      <c r="BK122" s="204">
        <f>ROUND(I122*H122,2)</f>
        <v>0</v>
      </c>
      <c r="BL122" s="23" t="s">
        <v>149</v>
      </c>
      <c r="BM122" s="23" t="s">
        <v>224</v>
      </c>
    </row>
    <row r="123" spans="2:65" s="11" customFormat="1" ht="12">
      <c r="B123" s="205"/>
      <c r="C123" s="206"/>
      <c r="D123" s="217" t="s">
        <v>151</v>
      </c>
      <c r="E123" s="218" t="s">
        <v>21</v>
      </c>
      <c r="F123" s="219" t="s">
        <v>225</v>
      </c>
      <c r="G123" s="206"/>
      <c r="H123" s="220">
        <v>105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151</v>
      </c>
      <c r="AU123" s="216" t="s">
        <v>157</v>
      </c>
      <c r="AV123" s="11" t="s">
        <v>82</v>
      </c>
      <c r="AW123" s="11" t="s">
        <v>35</v>
      </c>
      <c r="AX123" s="11" t="s">
        <v>72</v>
      </c>
      <c r="AY123" s="216" t="s">
        <v>143</v>
      </c>
    </row>
    <row r="124" spans="2:65" s="11" customFormat="1" ht="12">
      <c r="B124" s="205"/>
      <c r="C124" s="206"/>
      <c r="D124" s="217" t="s">
        <v>151</v>
      </c>
      <c r="E124" s="218" t="s">
        <v>21</v>
      </c>
      <c r="F124" s="219" t="s">
        <v>226</v>
      </c>
      <c r="G124" s="206"/>
      <c r="H124" s="220">
        <v>40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151</v>
      </c>
      <c r="AU124" s="216" t="s">
        <v>157</v>
      </c>
      <c r="AV124" s="11" t="s">
        <v>82</v>
      </c>
      <c r="AW124" s="11" t="s">
        <v>35</v>
      </c>
      <c r="AX124" s="11" t="s">
        <v>72</v>
      </c>
      <c r="AY124" s="216" t="s">
        <v>143</v>
      </c>
    </row>
    <row r="125" spans="2:65" s="12" customFormat="1" ht="12">
      <c r="B125" s="221"/>
      <c r="C125" s="222"/>
      <c r="D125" s="207" t="s">
        <v>151</v>
      </c>
      <c r="E125" s="223" t="s">
        <v>21</v>
      </c>
      <c r="F125" s="224" t="s">
        <v>163</v>
      </c>
      <c r="G125" s="222"/>
      <c r="H125" s="225">
        <v>145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151</v>
      </c>
      <c r="AU125" s="231" t="s">
        <v>157</v>
      </c>
      <c r="AV125" s="12" t="s">
        <v>149</v>
      </c>
      <c r="AW125" s="12" t="s">
        <v>35</v>
      </c>
      <c r="AX125" s="12" t="s">
        <v>80</v>
      </c>
      <c r="AY125" s="231" t="s">
        <v>143</v>
      </c>
    </row>
    <row r="126" spans="2:65" s="1" customFormat="1" ht="22.5" customHeight="1">
      <c r="B126" s="40"/>
      <c r="C126" s="193" t="s">
        <v>227</v>
      </c>
      <c r="D126" s="193" t="s">
        <v>145</v>
      </c>
      <c r="E126" s="194" t="s">
        <v>228</v>
      </c>
      <c r="F126" s="195" t="s">
        <v>229</v>
      </c>
      <c r="G126" s="196" t="s">
        <v>101</v>
      </c>
      <c r="H126" s="197">
        <v>4425</v>
      </c>
      <c r="I126" s="198"/>
      <c r="J126" s="199">
        <f>ROUND(I126*H126,2)</f>
        <v>0</v>
      </c>
      <c r="K126" s="195" t="s">
        <v>148</v>
      </c>
      <c r="L126" s="60"/>
      <c r="M126" s="200" t="s">
        <v>21</v>
      </c>
      <c r="N126" s="201" t="s">
        <v>43</v>
      </c>
      <c r="O126" s="41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149</v>
      </c>
      <c r="AT126" s="23" t="s">
        <v>145</v>
      </c>
      <c r="AU126" s="23" t="s">
        <v>157</v>
      </c>
      <c r="AY126" s="23" t="s">
        <v>143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80</v>
      </c>
      <c r="BK126" s="204">
        <f>ROUND(I126*H126,2)</f>
        <v>0</v>
      </c>
      <c r="BL126" s="23" t="s">
        <v>149</v>
      </c>
      <c r="BM126" s="23" t="s">
        <v>230</v>
      </c>
    </row>
    <row r="127" spans="2:65" s="13" customFormat="1" ht="12">
      <c r="B127" s="232"/>
      <c r="C127" s="233"/>
      <c r="D127" s="217" t="s">
        <v>151</v>
      </c>
      <c r="E127" s="234" t="s">
        <v>21</v>
      </c>
      <c r="F127" s="235" t="s">
        <v>168</v>
      </c>
      <c r="G127" s="233"/>
      <c r="H127" s="236" t="s">
        <v>21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151</v>
      </c>
      <c r="AU127" s="242" t="s">
        <v>157</v>
      </c>
      <c r="AV127" s="13" t="s">
        <v>80</v>
      </c>
      <c r="AW127" s="13" t="s">
        <v>35</v>
      </c>
      <c r="AX127" s="13" t="s">
        <v>72</v>
      </c>
      <c r="AY127" s="242" t="s">
        <v>143</v>
      </c>
    </row>
    <row r="128" spans="2:65" s="11" customFormat="1" ht="12">
      <c r="B128" s="205"/>
      <c r="C128" s="206"/>
      <c r="D128" s="207" t="s">
        <v>151</v>
      </c>
      <c r="E128" s="208" t="s">
        <v>21</v>
      </c>
      <c r="F128" s="209" t="s">
        <v>169</v>
      </c>
      <c r="G128" s="206"/>
      <c r="H128" s="210">
        <v>4425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151</v>
      </c>
      <c r="AU128" s="216" t="s">
        <v>157</v>
      </c>
      <c r="AV128" s="11" t="s">
        <v>82</v>
      </c>
      <c r="AW128" s="11" t="s">
        <v>35</v>
      </c>
      <c r="AX128" s="11" t="s">
        <v>80</v>
      </c>
      <c r="AY128" s="216" t="s">
        <v>143</v>
      </c>
    </row>
    <row r="129" spans="2:65" s="1" customFormat="1" ht="31.5" customHeight="1">
      <c r="B129" s="40"/>
      <c r="C129" s="193" t="s">
        <v>231</v>
      </c>
      <c r="D129" s="193" t="s">
        <v>145</v>
      </c>
      <c r="E129" s="194" t="s">
        <v>232</v>
      </c>
      <c r="F129" s="195" t="s">
        <v>233</v>
      </c>
      <c r="G129" s="196" t="s">
        <v>101</v>
      </c>
      <c r="H129" s="197">
        <v>8850</v>
      </c>
      <c r="I129" s="198"/>
      <c r="J129" s="199">
        <f>ROUND(I129*H129,2)</f>
        <v>0</v>
      </c>
      <c r="K129" s="195" t="s">
        <v>148</v>
      </c>
      <c r="L129" s="60"/>
      <c r="M129" s="200" t="s">
        <v>21</v>
      </c>
      <c r="N129" s="201" t="s">
        <v>43</v>
      </c>
      <c r="O129" s="41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149</v>
      </c>
      <c r="AT129" s="23" t="s">
        <v>145</v>
      </c>
      <c r="AU129" s="23" t="s">
        <v>157</v>
      </c>
      <c r="AY129" s="23" t="s">
        <v>143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80</v>
      </c>
      <c r="BK129" s="204">
        <f>ROUND(I129*H129,2)</f>
        <v>0</v>
      </c>
      <c r="BL129" s="23" t="s">
        <v>149</v>
      </c>
      <c r="BM129" s="23" t="s">
        <v>234</v>
      </c>
    </row>
    <row r="130" spans="2:65" s="1" customFormat="1" ht="31.5" customHeight="1">
      <c r="B130" s="40"/>
      <c r="C130" s="193" t="s">
        <v>235</v>
      </c>
      <c r="D130" s="193" t="s">
        <v>145</v>
      </c>
      <c r="E130" s="194" t="s">
        <v>236</v>
      </c>
      <c r="F130" s="195" t="s">
        <v>237</v>
      </c>
      <c r="G130" s="196" t="s">
        <v>101</v>
      </c>
      <c r="H130" s="197">
        <v>8850</v>
      </c>
      <c r="I130" s="198"/>
      <c r="J130" s="199">
        <f>ROUND(I130*H130,2)</f>
        <v>0</v>
      </c>
      <c r="K130" s="195" t="s">
        <v>148</v>
      </c>
      <c r="L130" s="60"/>
      <c r="M130" s="200" t="s">
        <v>21</v>
      </c>
      <c r="N130" s="201" t="s">
        <v>43</v>
      </c>
      <c r="O130" s="41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3" t="s">
        <v>149</v>
      </c>
      <c r="AT130" s="23" t="s">
        <v>145</v>
      </c>
      <c r="AU130" s="23" t="s">
        <v>157</v>
      </c>
      <c r="AY130" s="23" t="s">
        <v>143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80</v>
      </c>
      <c r="BK130" s="204">
        <f>ROUND(I130*H130,2)</f>
        <v>0</v>
      </c>
      <c r="BL130" s="23" t="s">
        <v>149</v>
      </c>
      <c r="BM130" s="23" t="s">
        <v>238</v>
      </c>
    </row>
    <row r="131" spans="2:65" s="1" customFormat="1" ht="31.5" customHeight="1">
      <c r="B131" s="40"/>
      <c r="C131" s="193" t="s">
        <v>239</v>
      </c>
      <c r="D131" s="193" t="s">
        <v>145</v>
      </c>
      <c r="E131" s="194" t="s">
        <v>240</v>
      </c>
      <c r="F131" s="195" t="s">
        <v>241</v>
      </c>
      <c r="G131" s="196" t="s">
        <v>101</v>
      </c>
      <c r="H131" s="197">
        <v>2480</v>
      </c>
      <c r="I131" s="198"/>
      <c r="J131" s="199">
        <f>ROUND(I131*H131,2)</f>
        <v>0</v>
      </c>
      <c r="K131" s="195" t="s">
        <v>148</v>
      </c>
      <c r="L131" s="60"/>
      <c r="M131" s="200" t="s">
        <v>21</v>
      </c>
      <c r="N131" s="201" t="s">
        <v>43</v>
      </c>
      <c r="O131" s="41"/>
      <c r="P131" s="202">
        <f>O131*H131</f>
        <v>0</v>
      </c>
      <c r="Q131" s="202">
        <v>0.2024</v>
      </c>
      <c r="R131" s="202">
        <f>Q131*H131</f>
        <v>501.952</v>
      </c>
      <c r="S131" s="202">
        <v>0</v>
      </c>
      <c r="T131" s="203">
        <f>S131*H131</f>
        <v>0</v>
      </c>
      <c r="AR131" s="23" t="s">
        <v>149</v>
      </c>
      <c r="AT131" s="23" t="s">
        <v>145</v>
      </c>
      <c r="AU131" s="23" t="s">
        <v>157</v>
      </c>
      <c r="AY131" s="23" t="s">
        <v>143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80</v>
      </c>
      <c r="BK131" s="204">
        <f>ROUND(I131*H131,2)</f>
        <v>0</v>
      </c>
      <c r="BL131" s="23" t="s">
        <v>149</v>
      </c>
      <c r="BM131" s="23" t="s">
        <v>242</v>
      </c>
    </row>
    <row r="132" spans="2:65" s="11" customFormat="1" ht="12">
      <c r="B132" s="205"/>
      <c r="C132" s="206"/>
      <c r="D132" s="207" t="s">
        <v>151</v>
      </c>
      <c r="E132" s="208" t="s">
        <v>21</v>
      </c>
      <c r="F132" s="209" t="s">
        <v>243</v>
      </c>
      <c r="G132" s="206"/>
      <c r="H132" s="210">
        <v>2480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151</v>
      </c>
      <c r="AU132" s="216" t="s">
        <v>157</v>
      </c>
      <c r="AV132" s="11" t="s">
        <v>82</v>
      </c>
      <c r="AW132" s="11" t="s">
        <v>35</v>
      </c>
      <c r="AX132" s="11" t="s">
        <v>80</v>
      </c>
      <c r="AY132" s="216" t="s">
        <v>143</v>
      </c>
    </row>
    <row r="133" spans="2:65" s="1" customFormat="1" ht="22.5" customHeight="1">
      <c r="B133" s="40"/>
      <c r="C133" s="193" t="s">
        <v>244</v>
      </c>
      <c r="D133" s="193" t="s">
        <v>145</v>
      </c>
      <c r="E133" s="194" t="s">
        <v>245</v>
      </c>
      <c r="F133" s="195" t="s">
        <v>246</v>
      </c>
      <c r="G133" s="196" t="s">
        <v>101</v>
      </c>
      <c r="H133" s="197">
        <v>8850</v>
      </c>
      <c r="I133" s="198"/>
      <c r="J133" s="199">
        <f>ROUND(I133*H133,2)</f>
        <v>0</v>
      </c>
      <c r="K133" s="195" t="s">
        <v>148</v>
      </c>
      <c r="L133" s="60"/>
      <c r="M133" s="200" t="s">
        <v>21</v>
      </c>
      <c r="N133" s="201" t="s">
        <v>43</v>
      </c>
      <c r="O133" s="41"/>
      <c r="P133" s="202">
        <f>O133*H133</f>
        <v>0</v>
      </c>
      <c r="Q133" s="202">
        <v>6.0099999999999997E-3</v>
      </c>
      <c r="R133" s="202">
        <f>Q133*H133</f>
        <v>53.188499999999998</v>
      </c>
      <c r="S133" s="202">
        <v>0</v>
      </c>
      <c r="T133" s="203">
        <f>S133*H133</f>
        <v>0</v>
      </c>
      <c r="AR133" s="23" t="s">
        <v>149</v>
      </c>
      <c r="AT133" s="23" t="s">
        <v>145</v>
      </c>
      <c r="AU133" s="23" t="s">
        <v>157</v>
      </c>
      <c r="AY133" s="23" t="s">
        <v>143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80</v>
      </c>
      <c r="BK133" s="204">
        <f>ROUND(I133*H133,2)</f>
        <v>0</v>
      </c>
      <c r="BL133" s="23" t="s">
        <v>149</v>
      </c>
      <c r="BM133" s="23" t="s">
        <v>247</v>
      </c>
    </row>
    <row r="134" spans="2:65" s="11" customFormat="1" ht="12">
      <c r="B134" s="205"/>
      <c r="C134" s="206"/>
      <c r="D134" s="207" t="s">
        <v>151</v>
      </c>
      <c r="E134" s="208" t="s">
        <v>21</v>
      </c>
      <c r="F134" s="209" t="s">
        <v>248</v>
      </c>
      <c r="G134" s="206"/>
      <c r="H134" s="210">
        <v>8850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151</v>
      </c>
      <c r="AU134" s="216" t="s">
        <v>157</v>
      </c>
      <c r="AV134" s="11" t="s">
        <v>82</v>
      </c>
      <c r="AW134" s="11" t="s">
        <v>35</v>
      </c>
      <c r="AX134" s="11" t="s">
        <v>80</v>
      </c>
      <c r="AY134" s="216" t="s">
        <v>143</v>
      </c>
    </row>
    <row r="135" spans="2:65" s="1" customFormat="1" ht="22.5" customHeight="1">
      <c r="B135" s="40"/>
      <c r="C135" s="193" t="s">
        <v>9</v>
      </c>
      <c r="D135" s="193" t="s">
        <v>145</v>
      </c>
      <c r="E135" s="194" t="s">
        <v>249</v>
      </c>
      <c r="F135" s="195" t="s">
        <v>250</v>
      </c>
      <c r="G135" s="196" t="s">
        <v>101</v>
      </c>
      <c r="H135" s="197">
        <v>8850</v>
      </c>
      <c r="I135" s="198"/>
      <c r="J135" s="199">
        <f>ROUND(I135*H135,2)</f>
        <v>0</v>
      </c>
      <c r="K135" s="195" t="s">
        <v>148</v>
      </c>
      <c r="L135" s="60"/>
      <c r="M135" s="200" t="s">
        <v>21</v>
      </c>
      <c r="N135" s="201" t="s">
        <v>43</v>
      </c>
      <c r="O135" s="41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149</v>
      </c>
      <c r="AT135" s="23" t="s">
        <v>145</v>
      </c>
      <c r="AU135" s="23" t="s">
        <v>157</v>
      </c>
      <c r="AY135" s="23" t="s">
        <v>143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80</v>
      </c>
      <c r="BK135" s="204">
        <f>ROUND(I135*H135,2)</f>
        <v>0</v>
      </c>
      <c r="BL135" s="23" t="s">
        <v>149</v>
      </c>
      <c r="BM135" s="23" t="s">
        <v>251</v>
      </c>
    </row>
    <row r="136" spans="2:65" s="11" customFormat="1" ht="12">
      <c r="B136" s="205"/>
      <c r="C136" s="206"/>
      <c r="D136" s="207" t="s">
        <v>151</v>
      </c>
      <c r="E136" s="208" t="s">
        <v>21</v>
      </c>
      <c r="F136" s="209" t="s">
        <v>252</v>
      </c>
      <c r="G136" s="206"/>
      <c r="H136" s="210">
        <v>8850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151</v>
      </c>
      <c r="AU136" s="216" t="s">
        <v>157</v>
      </c>
      <c r="AV136" s="11" t="s">
        <v>82</v>
      </c>
      <c r="AW136" s="11" t="s">
        <v>35</v>
      </c>
      <c r="AX136" s="11" t="s">
        <v>80</v>
      </c>
      <c r="AY136" s="216" t="s">
        <v>143</v>
      </c>
    </row>
    <row r="137" spans="2:65" s="1" customFormat="1" ht="31.5" customHeight="1">
      <c r="B137" s="40"/>
      <c r="C137" s="193" t="s">
        <v>253</v>
      </c>
      <c r="D137" s="193" t="s">
        <v>145</v>
      </c>
      <c r="E137" s="194" t="s">
        <v>254</v>
      </c>
      <c r="F137" s="195" t="s">
        <v>255</v>
      </c>
      <c r="G137" s="196" t="s">
        <v>101</v>
      </c>
      <c r="H137" s="197">
        <v>8850</v>
      </c>
      <c r="I137" s="198"/>
      <c r="J137" s="199">
        <f>ROUND(I137*H137,2)</f>
        <v>0</v>
      </c>
      <c r="K137" s="195" t="s">
        <v>148</v>
      </c>
      <c r="L137" s="60"/>
      <c r="M137" s="200" t="s">
        <v>21</v>
      </c>
      <c r="N137" s="201" t="s">
        <v>43</v>
      </c>
      <c r="O137" s="41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149</v>
      </c>
      <c r="AT137" s="23" t="s">
        <v>145</v>
      </c>
      <c r="AU137" s="23" t="s">
        <v>157</v>
      </c>
      <c r="AY137" s="23" t="s">
        <v>143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80</v>
      </c>
      <c r="BK137" s="204">
        <f>ROUND(I137*H137,2)</f>
        <v>0</v>
      </c>
      <c r="BL137" s="23" t="s">
        <v>149</v>
      </c>
      <c r="BM137" s="23" t="s">
        <v>256</v>
      </c>
    </row>
    <row r="138" spans="2:65" s="11" customFormat="1" ht="12">
      <c r="B138" s="205"/>
      <c r="C138" s="206"/>
      <c r="D138" s="207" t="s">
        <v>151</v>
      </c>
      <c r="E138" s="208" t="s">
        <v>21</v>
      </c>
      <c r="F138" s="209" t="s">
        <v>257</v>
      </c>
      <c r="G138" s="206"/>
      <c r="H138" s="210">
        <v>8850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151</v>
      </c>
      <c r="AU138" s="216" t="s">
        <v>157</v>
      </c>
      <c r="AV138" s="11" t="s">
        <v>82</v>
      </c>
      <c r="AW138" s="11" t="s">
        <v>35</v>
      </c>
      <c r="AX138" s="11" t="s">
        <v>80</v>
      </c>
      <c r="AY138" s="216" t="s">
        <v>143</v>
      </c>
    </row>
    <row r="139" spans="2:65" s="1" customFormat="1" ht="44.25" customHeight="1">
      <c r="B139" s="40"/>
      <c r="C139" s="193" t="s">
        <v>258</v>
      </c>
      <c r="D139" s="193" t="s">
        <v>145</v>
      </c>
      <c r="E139" s="194" t="s">
        <v>259</v>
      </c>
      <c r="F139" s="195" t="s">
        <v>260</v>
      </c>
      <c r="G139" s="196" t="s">
        <v>101</v>
      </c>
      <c r="H139" s="197">
        <v>40</v>
      </c>
      <c r="I139" s="198"/>
      <c r="J139" s="199">
        <f>ROUND(I139*H139,2)</f>
        <v>0</v>
      </c>
      <c r="K139" s="195" t="s">
        <v>148</v>
      </c>
      <c r="L139" s="60"/>
      <c r="M139" s="200" t="s">
        <v>21</v>
      </c>
      <c r="N139" s="201" t="s">
        <v>43</v>
      </c>
      <c r="O139" s="41"/>
      <c r="P139" s="202">
        <f>O139*H139</f>
        <v>0</v>
      </c>
      <c r="Q139" s="202">
        <v>0.10100000000000001</v>
      </c>
      <c r="R139" s="202">
        <f>Q139*H139</f>
        <v>4.04</v>
      </c>
      <c r="S139" s="202">
        <v>0</v>
      </c>
      <c r="T139" s="203">
        <f>S139*H139</f>
        <v>0</v>
      </c>
      <c r="AR139" s="23" t="s">
        <v>149</v>
      </c>
      <c r="AT139" s="23" t="s">
        <v>145</v>
      </c>
      <c r="AU139" s="23" t="s">
        <v>157</v>
      </c>
      <c r="AY139" s="23" t="s">
        <v>143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80</v>
      </c>
      <c r="BK139" s="204">
        <f>ROUND(I139*H139,2)</f>
        <v>0</v>
      </c>
      <c r="BL139" s="23" t="s">
        <v>149</v>
      </c>
      <c r="BM139" s="23" t="s">
        <v>261</v>
      </c>
    </row>
    <row r="140" spans="2:65" s="11" customFormat="1" ht="12">
      <c r="B140" s="205"/>
      <c r="C140" s="206"/>
      <c r="D140" s="207" t="s">
        <v>151</v>
      </c>
      <c r="E140" s="208" t="s">
        <v>21</v>
      </c>
      <c r="F140" s="209" t="s">
        <v>226</v>
      </c>
      <c r="G140" s="206"/>
      <c r="H140" s="210">
        <v>40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151</v>
      </c>
      <c r="AU140" s="216" t="s">
        <v>157</v>
      </c>
      <c r="AV140" s="11" t="s">
        <v>82</v>
      </c>
      <c r="AW140" s="11" t="s">
        <v>35</v>
      </c>
      <c r="AX140" s="11" t="s">
        <v>80</v>
      </c>
      <c r="AY140" s="216" t="s">
        <v>143</v>
      </c>
    </row>
    <row r="141" spans="2:65" s="1" customFormat="1" ht="22.5" customHeight="1">
      <c r="B141" s="40"/>
      <c r="C141" s="243" t="s">
        <v>262</v>
      </c>
      <c r="D141" s="243" t="s">
        <v>210</v>
      </c>
      <c r="E141" s="244" t="s">
        <v>263</v>
      </c>
      <c r="F141" s="245" t="s">
        <v>264</v>
      </c>
      <c r="G141" s="246" t="s">
        <v>101</v>
      </c>
      <c r="H141" s="247">
        <v>41.2</v>
      </c>
      <c r="I141" s="248"/>
      <c r="J141" s="249">
        <f>ROUND(I141*H141,2)</f>
        <v>0</v>
      </c>
      <c r="K141" s="245" t="s">
        <v>148</v>
      </c>
      <c r="L141" s="250"/>
      <c r="M141" s="251" t="s">
        <v>21</v>
      </c>
      <c r="N141" s="252" t="s">
        <v>43</v>
      </c>
      <c r="O141" s="41"/>
      <c r="P141" s="202">
        <f>O141*H141</f>
        <v>0</v>
      </c>
      <c r="Q141" s="202">
        <v>0.13100000000000001</v>
      </c>
      <c r="R141" s="202">
        <f>Q141*H141</f>
        <v>5.3972000000000007</v>
      </c>
      <c r="S141" s="202">
        <v>0</v>
      </c>
      <c r="T141" s="203">
        <f>S141*H141</f>
        <v>0</v>
      </c>
      <c r="AR141" s="23" t="s">
        <v>185</v>
      </c>
      <c r="AT141" s="23" t="s">
        <v>210</v>
      </c>
      <c r="AU141" s="23" t="s">
        <v>157</v>
      </c>
      <c r="AY141" s="23" t="s">
        <v>143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80</v>
      </c>
      <c r="BK141" s="204">
        <f>ROUND(I141*H141,2)</f>
        <v>0</v>
      </c>
      <c r="BL141" s="23" t="s">
        <v>149</v>
      </c>
      <c r="BM141" s="23" t="s">
        <v>265</v>
      </c>
    </row>
    <row r="142" spans="2:65" s="11" customFormat="1" ht="12">
      <c r="B142" s="205"/>
      <c r="C142" s="206"/>
      <c r="D142" s="207" t="s">
        <v>151</v>
      </c>
      <c r="E142" s="206"/>
      <c r="F142" s="209" t="s">
        <v>266</v>
      </c>
      <c r="G142" s="206"/>
      <c r="H142" s="210">
        <v>41.2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151</v>
      </c>
      <c r="AU142" s="216" t="s">
        <v>157</v>
      </c>
      <c r="AV142" s="11" t="s">
        <v>82</v>
      </c>
      <c r="AW142" s="11" t="s">
        <v>6</v>
      </c>
      <c r="AX142" s="11" t="s">
        <v>80</v>
      </c>
      <c r="AY142" s="216" t="s">
        <v>143</v>
      </c>
    </row>
    <row r="143" spans="2:65" s="1" customFormat="1" ht="57" customHeight="1">
      <c r="B143" s="40"/>
      <c r="C143" s="193" t="s">
        <v>267</v>
      </c>
      <c r="D143" s="193" t="s">
        <v>145</v>
      </c>
      <c r="E143" s="194" t="s">
        <v>268</v>
      </c>
      <c r="F143" s="195" t="s">
        <v>269</v>
      </c>
      <c r="G143" s="196" t="s">
        <v>101</v>
      </c>
      <c r="H143" s="197">
        <v>105</v>
      </c>
      <c r="I143" s="198"/>
      <c r="J143" s="199">
        <f>ROUND(I143*H143,2)</f>
        <v>0</v>
      </c>
      <c r="K143" s="195" t="s">
        <v>148</v>
      </c>
      <c r="L143" s="60"/>
      <c r="M143" s="200" t="s">
        <v>21</v>
      </c>
      <c r="N143" s="201" t="s">
        <v>43</v>
      </c>
      <c r="O143" s="41"/>
      <c r="P143" s="202">
        <f>O143*H143</f>
        <v>0</v>
      </c>
      <c r="Q143" s="202">
        <v>0.10100000000000001</v>
      </c>
      <c r="R143" s="202">
        <f>Q143*H143</f>
        <v>10.605</v>
      </c>
      <c r="S143" s="202">
        <v>0</v>
      </c>
      <c r="T143" s="203">
        <f>S143*H143</f>
        <v>0</v>
      </c>
      <c r="AR143" s="23" t="s">
        <v>149</v>
      </c>
      <c r="AT143" s="23" t="s">
        <v>145</v>
      </c>
      <c r="AU143" s="23" t="s">
        <v>157</v>
      </c>
      <c r="AY143" s="23" t="s">
        <v>143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80</v>
      </c>
      <c r="BK143" s="204">
        <f>ROUND(I143*H143,2)</f>
        <v>0</v>
      </c>
      <c r="BL143" s="23" t="s">
        <v>149</v>
      </c>
      <c r="BM143" s="23" t="s">
        <v>270</v>
      </c>
    </row>
    <row r="144" spans="2:65" s="11" customFormat="1" ht="12">
      <c r="B144" s="205"/>
      <c r="C144" s="206"/>
      <c r="D144" s="207" t="s">
        <v>151</v>
      </c>
      <c r="E144" s="208" t="s">
        <v>21</v>
      </c>
      <c r="F144" s="209" t="s">
        <v>225</v>
      </c>
      <c r="G144" s="206"/>
      <c r="H144" s="210">
        <v>105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151</v>
      </c>
      <c r="AU144" s="216" t="s">
        <v>157</v>
      </c>
      <c r="AV144" s="11" t="s">
        <v>82</v>
      </c>
      <c r="AW144" s="11" t="s">
        <v>35</v>
      </c>
      <c r="AX144" s="11" t="s">
        <v>80</v>
      </c>
      <c r="AY144" s="216" t="s">
        <v>143</v>
      </c>
    </row>
    <row r="145" spans="2:65" s="1" customFormat="1" ht="22.5" customHeight="1">
      <c r="B145" s="40"/>
      <c r="C145" s="243" t="s">
        <v>271</v>
      </c>
      <c r="D145" s="243" t="s">
        <v>210</v>
      </c>
      <c r="E145" s="244" t="s">
        <v>272</v>
      </c>
      <c r="F145" s="245" t="s">
        <v>273</v>
      </c>
      <c r="G145" s="246" t="s">
        <v>101</v>
      </c>
      <c r="H145" s="247">
        <v>107.1</v>
      </c>
      <c r="I145" s="248"/>
      <c r="J145" s="249">
        <f>ROUND(I145*H145,2)</f>
        <v>0</v>
      </c>
      <c r="K145" s="245" t="s">
        <v>148</v>
      </c>
      <c r="L145" s="250"/>
      <c r="M145" s="251" t="s">
        <v>21</v>
      </c>
      <c r="N145" s="252" t="s">
        <v>43</v>
      </c>
      <c r="O145" s="41"/>
      <c r="P145" s="202">
        <f>O145*H145</f>
        <v>0</v>
      </c>
      <c r="Q145" s="202">
        <v>0.13200000000000001</v>
      </c>
      <c r="R145" s="202">
        <f>Q145*H145</f>
        <v>14.1372</v>
      </c>
      <c r="S145" s="202">
        <v>0</v>
      </c>
      <c r="T145" s="203">
        <f>S145*H145</f>
        <v>0</v>
      </c>
      <c r="AR145" s="23" t="s">
        <v>185</v>
      </c>
      <c r="AT145" s="23" t="s">
        <v>210</v>
      </c>
      <c r="AU145" s="23" t="s">
        <v>157</v>
      </c>
      <c r="AY145" s="23" t="s">
        <v>143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80</v>
      </c>
      <c r="BK145" s="204">
        <f>ROUND(I145*H145,2)</f>
        <v>0</v>
      </c>
      <c r="BL145" s="23" t="s">
        <v>149</v>
      </c>
      <c r="BM145" s="23" t="s">
        <v>274</v>
      </c>
    </row>
    <row r="146" spans="2:65" s="11" customFormat="1" ht="12">
      <c r="B146" s="205"/>
      <c r="C146" s="206"/>
      <c r="D146" s="217" t="s">
        <v>151</v>
      </c>
      <c r="E146" s="206"/>
      <c r="F146" s="219" t="s">
        <v>275</v>
      </c>
      <c r="G146" s="206"/>
      <c r="H146" s="220">
        <v>107.1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151</v>
      </c>
      <c r="AU146" s="216" t="s">
        <v>157</v>
      </c>
      <c r="AV146" s="11" t="s">
        <v>82</v>
      </c>
      <c r="AW146" s="11" t="s">
        <v>6</v>
      </c>
      <c r="AX146" s="11" t="s">
        <v>80</v>
      </c>
      <c r="AY146" s="216" t="s">
        <v>143</v>
      </c>
    </row>
    <row r="147" spans="2:65" s="10" customFormat="1" ht="29.85" customHeight="1">
      <c r="B147" s="176"/>
      <c r="C147" s="177"/>
      <c r="D147" s="190" t="s">
        <v>71</v>
      </c>
      <c r="E147" s="191" t="s">
        <v>185</v>
      </c>
      <c r="F147" s="191" t="s">
        <v>276</v>
      </c>
      <c r="G147" s="177"/>
      <c r="H147" s="177"/>
      <c r="I147" s="180"/>
      <c r="J147" s="192">
        <f>BK147</f>
        <v>0</v>
      </c>
      <c r="K147" s="177"/>
      <c r="L147" s="182"/>
      <c r="M147" s="183"/>
      <c r="N147" s="184"/>
      <c r="O147" s="184"/>
      <c r="P147" s="185">
        <f>SUM(P148:P153)</f>
        <v>0</v>
      </c>
      <c r="Q147" s="184"/>
      <c r="R147" s="185">
        <f>SUM(R148:R153)</f>
        <v>28.192399999999999</v>
      </c>
      <c r="S147" s="184"/>
      <c r="T147" s="186">
        <f>SUM(T148:T153)</f>
        <v>0</v>
      </c>
      <c r="AR147" s="187" t="s">
        <v>80</v>
      </c>
      <c r="AT147" s="188" t="s">
        <v>71</v>
      </c>
      <c r="AU147" s="188" t="s">
        <v>80</v>
      </c>
      <c r="AY147" s="187" t="s">
        <v>143</v>
      </c>
      <c r="BK147" s="189">
        <f>SUM(BK148:BK153)</f>
        <v>0</v>
      </c>
    </row>
    <row r="148" spans="2:65" s="1" customFormat="1" ht="22.5" customHeight="1">
      <c r="B148" s="40"/>
      <c r="C148" s="193" t="s">
        <v>277</v>
      </c>
      <c r="D148" s="193" t="s">
        <v>145</v>
      </c>
      <c r="E148" s="194" t="s">
        <v>278</v>
      </c>
      <c r="F148" s="195" t="s">
        <v>279</v>
      </c>
      <c r="G148" s="196" t="s">
        <v>280</v>
      </c>
      <c r="H148" s="197">
        <v>5</v>
      </c>
      <c r="I148" s="198"/>
      <c r="J148" s="199">
        <f>ROUND(I148*H148,2)</f>
        <v>0</v>
      </c>
      <c r="K148" s="195" t="s">
        <v>148</v>
      </c>
      <c r="L148" s="60"/>
      <c r="M148" s="200" t="s">
        <v>21</v>
      </c>
      <c r="N148" s="201" t="s">
        <v>43</v>
      </c>
      <c r="O148" s="41"/>
      <c r="P148" s="202">
        <f>O148*H148</f>
        <v>0</v>
      </c>
      <c r="Q148" s="202">
        <v>0.42368</v>
      </c>
      <c r="R148" s="202">
        <f>Q148*H148</f>
        <v>2.1183999999999998</v>
      </c>
      <c r="S148" s="202">
        <v>0</v>
      </c>
      <c r="T148" s="203">
        <f>S148*H148</f>
        <v>0</v>
      </c>
      <c r="AR148" s="23" t="s">
        <v>149</v>
      </c>
      <c r="AT148" s="23" t="s">
        <v>145</v>
      </c>
      <c r="AU148" s="23" t="s">
        <v>82</v>
      </c>
      <c r="AY148" s="23" t="s">
        <v>143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80</v>
      </c>
      <c r="BK148" s="204">
        <f>ROUND(I148*H148,2)</f>
        <v>0</v>
      </c>
      <c r="BL148" s="23" t="s">
        <v>149</v>
      </c>
      <c r="BM148" s="23" t="s">
        <v>281</v>
      </c>
    </row>
    <row r="149" spans="2:65" s="11" customFormat="1" ht="12">
      <c r="B149" s="205"/>
      <c r="C149" s="206"/>
      <c r="D149" s="207" t="s">
        <v>151</v>
      </c>
      <c r="E149" s="208" t="s">
        <v>21</v>
      </c>
      <c r="F149" s="209" t="s">
        <v>282</v>
      </c>
      <c r="G149" s="206"/>
      <c r="H149" s="210">
        <v>5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151</v>
      </c>
      <c r="AU149" s="216" t="s">
        <v>82</v>
      </c>
      <c r="AV149" s="11" t="s">
        <v>82</v>
      </c>
      <c r="AW149" s="11" t="s">
        <v>35</v>
      </c>
      <c r="AX149" s="11" t="s">
        <v>80</v>
      </c>
      <c r="AY149" s="216" t="s">
        <v>143</v>
      </c>
    </row>
    <row r="150" spans="2:65" s="1" customFormat="1" ht="22.5" customHeight="1">
      <c r="B150" s="40"/>
      <c r="C150" s="193" t="s">
        <v>283</v>
      </c>
      <c r="D150" s="193" t="s">
        <v>145</v>
      </c>
      <c r="E150" s="194" t="s">
        <v>284</v>
      </c>
      <c r="F150" s="195" t="s">
        <v>285</v>
      </c>
      <c r="G150" s="196" t="s">
        <v>280</v>
      </c>
      <c r="H150" s="197">
        <v>25</v>
      </c>
      <c r="I150" s="198"/>
      <c r="J150" s="199">
        <f>ROUND(I150*H150,2)</f>
        <v>0</v>
      </c>
      <c r="K150" s="195" t="s">
        <v>148</v>
      </c>
      <c r="L150" s="60"/>
      <c r="M150" s="200" t="s">
        <v>21</v>
      </c>
      <c r="N150" s="201" t="s">
        <v>43</v>
      </c>
      <c r="O150" s="41"/>
      <c r="P150" s="202">
        <f>O150*H150</f>
        <v>0</v>
      </c>
      <c r="Q150" s="202">
        <v>0.42080000000000001</v>
      </c>
      <c r="R150" s="202">
        <f>Q150*H150</f>
        <v>10.52</v>
      </c>
      <c r="S150" s="202">
        <v>0</v>
      </c>
      <c r="T150" s="203">
        <f>S150*H150</f>
        <v>0</v>
      </c>
      <c r="AR150" s="23" t="s">
        <v>149</v>
      </c>
      <c r="AT150" s="23" t="s">
        <v>145</v>
      </c>
      <c r="AU150" s="23" t="s">
        <v>82</v>
      </c>
      <c r="AY150" s="23" t="s">
        <v>143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80</v>
      </c>
      <c r="BK150" s="204">
        <f>ROUND(I150*H150,2)</f>
        <v>0</v>
      </c>
      <c r="BL150" s="23" t="s">
        <v>149</v>
      </c>
      <c r="BM150" s="23" t="s">
        <v>286</v>
      </c>
    </row>
    <row r="151" spans="2:65" s="11" customFormat="1" ht="12">
      <c r="B151" s="205"/>
      <c r="C151" s="206"/>
      <c r="D151" s="207" t="s">
        <v>151</v>
      </c>
      <c r="E151" s="208" t="s">
        <v>21</v>
      </c>
      <c r="F151" s="209" t="s">
        <v>287</v>
      </c>
      <c r="G151" s="206"/>
      <c r="H151" s="210">
        <v>25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151</v>
      </c>
      <c r="AU151" s="216" t="s">
        <v>82</v>
      </c>
      <c r="AV151" s="11" t="s">
        <v>82</v>
      </c>
      <c r="AW151" s="11" t="s">
        <v>35</v>
      </c>
      <c r="AX151" s="11" t="s">
        <v>80</v>
      </c>
      <c r="AY151" s="216" t="s">
        <v>143</v>
      </c>
    </row>
    <row r="152" spans="2:65" s="1" customFormat="1" ht="31.5" customHeight="1">
      <c r="B152" s="40"/>
      <c r="C152" s="193" t="s">
        <v>288</v>
      </c>
      <c r="D152" s="193" t="s">
        <v>145</v>
      </c>
      <c r="E152" s="194" t="s">
        <v>289</v>
      </c>
      <c r="F152" s="195" t="s">
        <v>290</v>
      </c>
      <c r="G152" s="196" t="s">
        <v>280</v>
      </c>
      <c r="H152" s="197">
        <v>50</v>
      </c>
      <c r="I152" s="198"/>
      <c r="J152" s="199">
        <f>ROUND(I152*H152,2)</f>
        <v>0</v>
      </c>
      <c r="K152" s="195" t="s">
        <v>148</v>
      </c>
      <c r="L152" s="60"/>
      <c r="M152" s="200" t="s">
        <v>21</v>
      </c>
      <c r="N152" s="201" t="s">
        <v>43</v>
      </c>
      <c r="O152" s="41"/>
      <c r="P152" s="202">
        <f>O152*H152</f>
        <v>0</v>
      </c>
      <c r="Q152" s="202">
        <v>0.31108000000000002</v>
      </c>
      <c r="R152" s="202">
        <f>Q152*H152</f>
        <v>15.554000000000002</v>
      </c>
      <c r="S152" s="202">
        <v>0</v>
      </c>
      <c r="T152" s="203">
        <f>S152*H152</f>
        <v>0</v>
      </c>
      <c r="AR152" s="23" t="s">
        <v>149</v>
      </c>
      <c r="AT152" s="23" t="s">
        <v>145</v>
      </c>
      <c r="AU152" s="23" t="s">
        <v>82</v>
      </c>
      <c r="AY152" s="23" t="s">
        <v>143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80</v>
      </c>
      <c r="BK152" s="204">
        <f>ROUND(I152*H152,2)</f>
        <v>0</v>
      </c>
      <c r="BL152" s="23" t="s">
        <v>149</v>
      </c>
      <c r="BM152" s="23" t="s">
        <v>291</v>
      </c>
    </row>
    <row r="153" spans="2:65" s="11" customFormat="1" ht="12">
      <c r="B153" s="205"/>
      <c r="C153" s="206"/>
      <c r="D153" s="217" t="s">
        <v>151</v>
      </c>
      <c r="E153" s="218" t="s">
        <v>21</v>
      </c>
      <c r="F153" s="219" t="s">
        <v>292</v>
      </c>
      <c r="G153" s="206"/>
      <c r="H153" s="220">
        <v>50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151</v>
      </c>
      <c r="AU153" s="216" t="s">
        <v>82</v>
      </c>
      <c r="AV153" s="11" t="s">
        <v>82</v>
      </c>
      <c r="AW153" s="11" t="s">
        <v>35</v>
      </c>
      <c r="AX153" s="11" t="s">
        <v>80</v>
      </c>
      <c r="AY153" s="216" t="s">
        <v>143</v>
      </c>
    </row>
    <row r="154" spans="2:65" s="10" customFormat="1" ht="29.85" customHeight="1">
      <c r="B154" s="176"/>
      <c r="C154" s="177"/>
      <c r="D154" s="190" t="s">
        <v>71</v>
      </c>
      <c r="E154" s="191" t="s">
        <v>190</v>
      </c>
      <c r="F154" s="191" t="s">
        <v>293</v>
      </c>
      <c r="G154" s="177"/>
      <c r="H154" s="177"/>
      <c r="I154" s="180"/>
      <c r="J154" s="192">
        <f>BK154</f>
        <v>0</v>
      </c>
      <c r="K154" s="177"/>
      <c r="L154" s="182"/>
      <c r="M154" s="183"/>
      <c r="N154" s="184"/>
      <c r="O154" s="184"/>
      <c r="P154" s="185">
        <f>SUM(P155:P230)</f>
        <v>0</v>
      </c>
      <c r="Q154" s="184"/>
      <c r="R154" s="185">
        <f>SUM(R155:R230)</f>
        <v>71.659365000000008</v>
      </c>
      <c r="S154" s="184"/>
      <c r="T154" s="186">
        <f>SUM(T155:T230)</f>
        <v>816.548</v>
      </c>
      <c r="AR154" s="187" t="s">
        <v>80</v>
      </c>
      <c r="AT154" s="188" t="s">
        <v>71</v>
      </c>
      <c r="AU154" s="188" t="s">
        <v>80</v>
      </c>
      <c r="AY154" s="187" t="s">
        <v>143</v>
      </c>
      <c r="BK154" s="189">
        <f>SUM(BK155:BK230)</f>
        <v>0</v>
      </c>
    </row>
    <row r="155" spans="2:65" s="1" customFormat="1" ht="31.5" customHeight="1">
      <c r="B155" s="40"/>
      <c r="C155" s="193" t="s">
        <v>97</v>
      </c>
      <c r="D155" s="193" t="s">
        <v>145</v>
      </c>
      <c r="E155" s="194" t="s">
        <v>294</v>
      </c>
      <c r="F155" s="195" t="s">
        <v>295</v>
      </c>
      <c r="G155" s="196" t="s">
        <v>280</v>
      </c>
      <c r="H155" s="197">
        <v>70</v>
      </c>
      <c r="I155" s="198"/>
      <c r="J155" s="199">
        <f>ROUND(I155*H155,2)</f>
        <v>0</v>
      </c>
      <c r="K155" s="195" t="s">
        <v>148</v>
      </c>
      <c r="L155" s="60"/>
      <c r="M155" s="200" t="s">
        <v>21</v>
      </c>
      <c r="N155" s="201" t="s">
        <v>43</v>
      </c>
      <c r="O155" s="41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149</v>
      </c>
      <c r="AT155" s="23" t="s">
        <v>145</v>
      </c>
      <c r="AU155" s="23" t="s">
        <v>82</v>
      </c>
      <c r="AY155" s="23" t="s">
        <v>143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80</v>
      </c>
      <c r="BK155" s="204">
        <f>ROUND(I155*H155,2)</f>
        <v>0</v>
      </c>
      <c r="BL155" s="23" t="s">
        <v>149</v>
      </c>
      <c r="BM155" s="23" t="s">
        <v>296</v>
      </c>
    </row>
    <row r="156" spans="2:65" s="11" customFormat="1" ht="12">
      <c r="B156" s="205"/>
      <c r="C156" s="206"/>
      <c r="D156" s="217" t="s">
        <v>151</v>
      </c>
      <c r="E156" s="218" t="s">
        <v>21</v>
      </c>
      <c r="F156" s="219" t="s">
        <v>297</v>
      </c>
      <c r="G156" s="206"/>
      <c r="H156" s="220">
        <v>35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151</v>
      </c>
      <c r="AU156" s="216" t="s">
        <v>82</v>
      </c>
      <c r="AV156" s="11" t="s">
        <v>82</v>
      </c>
      <c r="AW156" s="11" t="s">
        <v>35</v>
      </c>
      <c r="AX156" s="11" t="s">
        <v>72</v>
      </c>
      <c r="AY156" s="216" t="s">
        <v>143</v>
      </c>
    </row>
    <row r="157" spans="2:65" s="11" customFormat="1" ht="12">
      <c r="B157" s="205"/>
      <c r="C157" s="206"/>
      <c r="D157" s="217" t="s">
        <v>151</v>
      </c>
      <c r="E157" s="218" t="s">
        <v>21</v>
      </c>
      <c r="F157" s="219" t="s">
        <v>298</v>
      </c>
      <c r="G157" s="206"/>
      <c r="H157" s="220">
        <v>35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151</v>
      </c>
      <c r="AU157" s="216" t="s">
        <v>82</v>
      </c>
      <c r="AV157" s="11" t="s">
        <v>82</v>
      </c>
      <c r="AW157" s="11" t="s">
        <v>35</v>
      </c>
      <c r="AX157" s="11" t="s">
        <v>72</v>
      </c>
      <c r="AY157" s="216" t="s">
        <v>143</v>
      </c>
    </row>
    <row r="158" spans="2:65" s="12" customFormat="1" ht="12">
      <c r="B158" s="221"/>
      <c r="C158" s="222"/>
      <c r="D158" s="207" t="s">
        <v>151</v>
      </c>
      <c r="E158" s="223" t="s">
        <v>21</v>
      </c>
      <c r="F158" s="224" t="s">
        <v>163</v>
      </c>
      <c r="G158" s="222"/>
      <c r="H158" s="225">
        <v>70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151</v>
      </c>
      <c r="AU158" s="231" t="s">
        <v>82</v>
      </c>
      <c r="AV158" s="12" t="s">
        <v>149</v>
      </c>
      <c r="AW158" s="12" t="s">
        <v>35</v>
      </c>
      <c r="AX158" s="12" t="s">
        <v>80</v>
      </c>
      <c r="AY158" s="231" t="s">
        <v>143</v>
      </c>
    </row>
    <row r="159" spans="2:65" s="1" customFormat="1" ht="22.5" customHeight="1">
      <c r="B159" s="40"/>
      <c r="C159" s="243" t="s">
        <v>299</v>
      </c>
      <c r="D159" s="243" t="s">
        <v>210</v>
      </c>
      <c r="E159" s="244" t="s">
        <v>300</v>
      </c>
      <c r="F159" s="245" t="s">
        <v>301</v>
      </c>
      <c r="G159" s="246" t="s">
        <v>280</v>
      </c>
      <c r="H159" s="247">
        <v>70</v>
      </c>
      <c r="I159" s="248"/>
      <c r="J159" s="249">
        <f t="shared" ref="J159:J182" si="0">ROUND(I159*H159,2)</f>
        <v>0</v>
      </c>
      <c r="K159" s="245" t="s">
        <v>148</v>
      </c>
      <c r="L159" s="250"/>
      <c r="M159" s="251" t="s">
        <v>21</v>
      </c>
      <c r="N159" s="252" t="s">
        <v>43</v>
      </c>
      <c r="O159" s="41"/>
      <c r="P159" s="202">
        <f t="shared" ref="P159:P182" si="1">O159*H159</f>
        <v>0</v>
      </c>
      <c r="Q159" s="202">
        <v>2.0999999999999999E-3</v>
      </c>
      <c r="R159" s="202">
        <f t="shared" ref="R159:R182" si="2">Q159*H159</f>
        <v>0.14699999999999999</v>
      </c>
      <c r="S159" s="202">
        <v>0</v>
      </c>
      <c r="T159" s="203">
        <f t="shared" ref="T159:T182" si="3">S159*H159</f>
        <v>0</v>
      </c>
      <c r="AR159" s="23" t="s">
        <v>185</v>
      </c>
      <c r="AT159" s="23" t="s">
        <v>210</v>
      </c>
      <c r="AU159" s="23" t="s">
        <v>82</v>
      </c>
      <c r="AY159" s="23" t="s">
        <v>143</v>
      </c>
      <c r="BE159" s="204">
        <f t="shared" ref="BE159:BE182" si="4">IF(N159="základní",J159,0)</f>
        <v>0</v>
      </c>
      <c r="BF159" s="204">
        <f t="shared" ref="BF159:BF182" si="5">IF(N159="snížená",J159,0)</f>
        <v>0</v>
      </c>
      <c r="BG159" s="204">
        <f t="shared" ref="BG159:BG182" si="6">IF(N159="zákl. přenesená",J159,0)</f>
        <v>0</v>
      </c>
      <c r="BH159" s="204">
        <f t="shared" ref="BH159:BH182" si="7">IF(N159="sníž. přenesená",J159,0)</f>
        <v>0</v>
      </c>
      <c r="BI159" s="204">
        <f t="shared" ref="BI159:BI182" si="8">IF(N159="nulová",J159,0)</f>
        <v>0</v>
      </c>
      <c r="BJ159" s="23" t="s">
        <v>80</v>
      </c>
      <c r="BK159" s="204">
        <f t="shared" ref="BK159:BK182" si="9">ROUND(I159*H159,2)</f>
        <v>0</v>
      </c>
      <c r="BL159" s="23" t="s">
        <v>149</v>
      </c>
      <c r="BM159" s="23" t="s">
        <v>302</v>
      </c>
    </row>
    <row r="160" spans="2:65" s="1" customFormat="1" ht="31.5" customHeight="1">
      <c r="B160" s="40"/>
      <c r="C160" s="193" t="s">
        <v>303</v>
      </c>
      <c r="D160" s="193" t="s">
        <v>145</v>
      </c>
      <c r="E160" s="194" t="s">
        <v>304</v>
      </c>
      <c r="F160" s="195" t="s">
        <v>305</v>
      </c>
      <c r="G160" s="196" t="s">
        <v>280</v>
      </c>
      <c r="H160" s="197">
        <v>34</v>
      </c>
      <c r="I160" s="198"/>
      <c r="J160" s="199">
        <f t="shared" si="0"/>
        <v>0</v>
      </c>
      <c r="K160" s="195" t="s">
        <v>148</v>
      </c>
      <c r="L160" s="60"/>
      <c r="M160" s="200" t="s">
        <v>21</v>
      </c>
      <c r="N160" s="201" t="s">
        <v>43</v>
      </c>
      <c r="O160" s="41"/>
      <c r="P160" s="202">
        <f t="shared" si="1"/>
        <v>0</v>
      </c>
      <c r="Q160" s="202">
        <v>6.9999999999999999E-4</v>
      </c>
      <c r="R160" s="202">
        <f t="shared" si="2"/>
        <v>2.3799999999999998E-2</v>
      </c>
      <c r="S160" s="202">
        <v>0</v>
      </c>
      <c r="T160" s="203">
        <f t="shared" si="3"/>
        <v>0</v>
      </c>
      <c r="AR160" s="23" t="s">
        <v>149</v>
      </c>
      <c r="AT160" s="23" t="s">
        <v>145</v>
      </c>
      <c r="AU160" s="23" t="s">
        <v>82</v>
      </c>
      <c r="AY160" s="23" t="s">
        <v>143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23" t="s">
        <v>80</v>
      </c>
      <c r="BK160" s="204">
        <f t="shared" si="9"/>
        <v>0</v>
      </c>
      <c r="BL160" s="23" t="s">
        <v>149</v>
      </c>
      <c r="BM160" s="23" t="s">
        <v>306</v>
      </c>
    </row>
    <row r="161" spans="2:65" s="1" customFormat="1" ht="22.5" customHeight="1">
      <c r="B161" s="40"/>
      <c r="C161" s="243" t="s">
        <v>307</v>
      </c>
      <c r="D161" s="243" t="s">
        <v>210</v>
      </c>
      <c r="E161" s="244" t="s">
        <v>308</v>
      </c>
      <c r="F161" s="245" t="s">
        <v>309</v>
      </c>
      <c r="G161" s="246" t="s">
        <v>280</v>
      </c>
      <c r="H161" s="247">
        <v>1</v>
      </c>
      <c r="I161" s="248"/>
      <c r="J161" s="249">
        <f t="shared" si="0"/>
        <v>0</v>
      </c>
      <c r="K161" s="245" t="s">
        <v>21</v>
      </c>
      <c r="L161" s="250"/>
      <c r="M161" s="251" t="s">
        <v>21</v>
      </c>
      <c r="N161" s="252" t="s">
        <v>43</v>
      </c>
      <c r="O161" s="41"/>
      <c r="P161" s="202">
        <f t="shared" si="1"/>
        <v>0</v>
      </c>
      <c r="Q161" s="202">
        <v>3.0999999999999999E-3</v>
      </c>
      <c r="R161" s="202">
        <f t="shared" si="2"/>
        <v>3.0999999999999999E-3</v>
      </c>
      <c r="S161" s="202">
        <v>0</v>
      </c>
      <c r="T161" s="203">
        <f t="shared" si="3"/>
        <v>0</v>
      </c>
      <c r="AR161" s="23" t="s">
        <v>185</v>
      </c>
      <c r="AT161" s="23" t="s">
        <v>210</v>
      </c>
      <c r="AU161" s="23" t="s">
        <v>82</v>
      </c>
      <c r="AY161" s="23" t="s">
        <v>143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23" t="s">
        <v>80</v>
      </c>
      <c r="BK161" s="204">
        <f t="shared" si="9"/>
        <v>0</v>
      </c>
      <c r="BL161" s="23" t="s">
        <v>149</v>
      </c>
      <c r="BM161" s="23" t="s">
        <v>310</v>
      </c>
    </row>
    <row r="162" spans="2:65" s="1" customFormat="1" ht="22.5" customHeight="1">
      <c r="B162" s="40"/>
      <c r="C162" s="243" t="s">
        <v>311</v>
      </c>
      <c r="D162" s="243" t="s">
        <v>210</v>
      </c>
      <c r="E162" s="244" t="s">
        <v>312</v>
      </c>
      <c r="F162" s="245" t="s">
        <v>313</v>
      </c>
      <c r="G162" s="246" t="s">
        <v>280</v>
      </c>
      <c r="H162" s="247">
        <v>1</v>
      </c>
      <c r="I162" s="248"/>
      <c r="J162" s="249">
        <f t="shared" si="0"/>
        <v>0</v>
      </c>
      <c r="K162" s="245" t="s">
        <v>21</v>
      </c>
      <c r="L162" s="250"/>
      <c r="M162" s="251" t="s">
        <v>21</v>
      </c>
      <c r="N162" s="252" t="s">
        <v>43</v>
      </c>
      <c r="O162" s="41"/>
      <c r="P162" s="202">
        <f t="shared" si="1"/>
        <v>0</v>
      </c>
      <c r="Q162" s="202">
        <v>3.0999999999999999E-3</v>
      </c>
      <c r="R162" s="202">
        <f t="shared" si="2"/>
        <v>3.0999999999999999E-3</v>
      </c>
      <c r="S162" s="202">
        <v>0</v>
      </c>
      <c r="T162" s="203">
        <f t="shared" si="3"/>
        <v>0</v>
      </c>
      <c r="AR162" s="23" t="s">
        <v>185</v>
      </c>
      <c r="AT162" s="23" t="s">
        <v>210</v>
      </c>
      <c r="AU162" s="23" t="s">
        <v>82</v>
      </c>
      <c r="AY162" s="23" t="s">
        <v>143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23" t="s">
        <v>80</v>
      </c>
      <c r="BK162" s="204">
        <f t="shared" si="9"/>
        <v>0</v>
      </c>
      <c r="BL162" s="23" t="s">
        <v>149</v>
      </c>
      <c r="BM162" s="23" t="s">
        <v>314</v>
      </c>
    </row>
    <row r="163" spans="2:65" s="1" customFormat="1" ht="22.5" customHeight="1">
      <c r="B163" s="40"/>
      <c r="C163" s="243" t="s">
        <v>315</v>
      </c>
      <c r="D163" s="243" t="s">
        <v>210</v>
      </c>
      <c r="E163" s="244" t="s">
        <v>316</v>
      </c>
      <c r="F163" s="245" t="s">
        <v>317</v>
      </c>
      <c r="G163" s="246" t="s">
        <v>280</v>
      </c>
      <c r="H163" s="247">
        <v>1</v>
      </c>
      <c r="I163" s="248"/>
      <c r="J163" s="249">
        <f t="shared" si="0"/>
        <v>0</v>
      </c>
      <c r="K163" s="245" t="s">
        <v>21</v>
      </c>
      <c r="L163" s="250"/>
      <c r="M163" s="251" t="s">
        <v>21</v>
      </c>
      <c r="N163" s="252" t="s">
        <v>43</v>
      </c>
      <c r="O163" s="41"/>
      <c r="P163" s="202">
        <f t="shared" si="1"/>
        <v>0</v>
      </c>
      <c r="Q163" s="202">
        <v>3.0999999999999999E-3</v>
      </c>
      <c r="R163" s="202">
        <f t="shared" si="2"/>
        <v>3.0999999999999999E-3</v>
      </c>
      <c r="S163" s="202">
        <v>0</v>
      </c>
      <c r="T163" s="203">
        <f t="shared" si="3"/>
        <v>0</v>
      </c>
      <c r="AR163" s="23" t="s">
        <v>185</v>
      </c>
      <c r="AT163" s="23" t="s">
        <v>210</v>
      </c>
      <c r="AU163" s="23" t="s">
        <v>82</v>
      </c>
      <c r="AY163" s="23" t="s">
        <v>143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23" t="s">
        <v>80</v>
      </c>
      <c r="BK163" s="204">
        <f t="shared" si="9"/>
        <v>0</v>
      </c>
      <c r="BL163" s="23" t="s">
        <v>149</v>
      </c>
      <c r="BM163" s="23" t="s">
        <v>318</v>
      </c>
    </row>
    <row r="164" spans="2:65" s="1" customFormat="1" ht="22.5" customHeight="1">
      <c r="B164" s="40"/>
      <c r="C164" s="243" t="s">
        <v>319</v>
      </c>
      <c r="D164" s="243" t="s">
        <v>210</v>
      </c>
      <c r="E164" s="244" t="s">
        <v>320</v>
      </c>
      <c r="F164" s="245" t="s">
        <v>321</v>
      </c>
      <c r="G164" s="246" t="s">
        <v>280</v>
      </c>
      <c r="H164" s="247">
        <v>10</v>
      </c>
      <c r="I164" s="248"/>
      <c r="J164" s="249">
        <f t="shared" si="0"/>
        <v>0</v>
      </c>
      <c r="K164" s="245" t="s">
        <v>21</v>
      </c>
      <c r="L164" s="250"/>
      <c r="M164" s="251" t="s">
        <v>21</v>
      </c>
      <c r="N164" s="252" t="s">
        <v>43</v>
      </c>
      <c r="O164" s="41"/>
      <c r="P164" s="202">
        <f t="shared" si="1"/>
        <v>0</v>
      </c>
      <c r="Q164" s="202">
        <v>2.0999999999999999E-3</v>
      </c>
      <c r="R164" s="202">
        <f t="shared" si="2"/>
        <v>2.0999999999999998E-2</v>
      </c>
      <c r="S164" s="202">
        <v>0</v>
      </c>
      <c r="T164" s="203">
        <f t="shared" si="3"/>
        <v>0</v>
      </c>
      <c r="AR164" s="23" t="s">
        <v>185</v>
      </c>
      <c r="AT164" s="23" t="s">
        <v>210</v>
      </c>
      <c r="AU164" s="23" t="s">
        <v>82</v>
      </c>
      <c r="AY164" s="23" t="s">
        <v>143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23" t="s">
        <v>80</v>
      </c>
      <c r="BK164" s="204">
        <f t="shared" si="9"/>
        <v>0</v>
      </c>
      <c r="BL164" s="23" t="s">
        <v>149</v>
      </c>
      <c r="BM164" s="23" t="s">
        <v>322</v>
      </c>
    </row>
    <row r="165" spans="2:65" s="1" customFormat="1" ht="22.5" customHeight="1">
      <c r="B165" s="40"/>
      <c r="C165" s="243" t="s">
        <v>323</v>
      </c>
      <c r="D165" s="243" t="s">
        <v>210</v>
      </c>
      <c r="E165" s="244" t="s">
        <v>324</v>
      </c>
      <c r="F165" s="245" t="s">
        <v>325</v>
      </c>
      <c r="G165" s="246" t="s">
        <v>280</v>
      </c>
      <c r="H165" s="247">
        <v>1</v>
      </c>
      <c r="I165" s="248"/>
      <c r="J165" s="249">
        <f t="shared" si="0"/>
        <v>0</v>
      </c>
      <c r="K165" s="245" t="s">
        <v>21</v>
      </c>
      <c r="L165" s="250"/>
      <c r="M165" s="251" t="s">
        <v>21</v>
      </c>
      <c r="N165" s="252" t="s">
        <v>43</v>
      </c>
      <c r="O165" s="41"/>
      <c r="P165" s="202">
        <f t="shared" si="1"/>
        <v>0</v>
      </c>
      <c r="Q165" s="202">
        <v>2.0999999999999999E-3</v>
      </c>
      <c r="R165" s="202">
        <f t="shared" si="2"/>
        <v>2.0999999999999999E-3</v>
      </c>
      <c r="S165" s="202">
        <v>0</v>
      </c>
      <c r="T165" s="203">
        <f t="shared" si="3"/>
        <v>0</v>
      </c>
      <c r="AR165" s="23" t="s">
        <v>185</v>
      </c>
      <c r="AT165" s="23" t="s">
        <v>210</v>
      </c>
      <c r="AU165" s="23" t="s">
        <v>82</v>
      </c>
      <c r="AY165" s="23" t="s">
        <v>143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23" t="s">
        <v>80</v>
      </c>
      <c r="BK165" s="204">
        <f t="shared" si="9"/>
        <v>0</v>
      </c>
      <c r="BL165" s="23" t="s">
        <v>149</v>
      </c>
      <c r="BM165" s="23" t="s">
        <v>326</v>
      </c>
    </row>
    <row r="166" spans="2:65" s="1" customFormat="1" ht="22.5" customHeight="1">
      <c r="B166" s="40"/>
      <c r="C166" s="243" t="s">
        <v>327</v>
      </c>
      <c r="D166" s="243" t="s">
        <v>210</v>
      </c>
      <c r="E166" s="244" t="s">
        <v>328</v>
      </c>
      <c r="F166" s="245" t="s">
        <v>329</v>
      </c>
      <c r="G166" s="246" t="s">
        <v>280</v>
      </c>
      <c r="H166" s="247">
        <v>2</v>
      </c>
      <c r="I166" s="248"/>
      <c r="J166" s="249">
        <f t="shared" si="0"/>
        <v>0</v>
      </c>
      <c r="K166" s="245" t="s">
        <v>21</v>
      </c>
      <c r="L166" s="250"/>
      <c r="M166" s="251" t="s">
        <v>21</v>
      </c>
      <c r="N166" s="252" t="s">
        <v>43</v>
      </c>
      <c r="O166" s="41"/>
      <c r="P166" s="202">
        <f t="shared" si="1"/>
        <v>0</v>
      </c>
      <c r="Q166" s="202">
        <v>2.0999999999999999E-3</v>
      </c>
      <c r="R166" s="202">
        <f t="shared" si="2"/>
        <v>4.1999999999999997E-3</v>
      </c>
      <c r="S166" s="202">
        <v>0</v>
      </c>
      <c r="T166" s="203">
        <f t="shared" si="3"/>
        <v>0</v>
      </c>
      <c r="AR166" s="23" t="s">
        <v>185</v>
      </c>
      <c r="AT166" s="23" t="s">
        <v>210</v>
      </c>
      <c r="AU166" s="23" t="s">
        <v>82</v>
      </c>
      <c r="AY166" s="23" t="s">
        <v>143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23" t="s">
        <v>80</v>
      </c>
      <c r="BK166" s="204">
        <f t="shared" si="9"/>
        <v>0</v>
      </c>
      <c r="BL166" s="23" t="s">
        <v>149</v>
      </c>
      <c r="BM166" s="23" t="s">
        <v>330</v>
      </c>
    </row>
    <row r="167" spans="2:65" s="1" customFormat="1" ht="22.5" customHeight="1">
      <c r="B167" s="40"/>
      <c r="C167" s="243" t="s">
        <v>331</v>
      </c>
      <c r="D167" s="243" t="s">
        <v>210</v>
      </c>
      <c r="E167" s="244" t="s">
        <v>332</v>
      </c>
      <c r="F167" s="245" t="s">
        <v>333</v>
      </c>
      <c r="G167" s="246" t="s">
        <v>280</v>
      </c>
      <c r="H167" s="247">
        <v>1</v>
      </c>
      <c r="I167" s="248"/>
      <c r="J167" s="249">
        <f t="shared" si="0"/>
        <v>0</v>
      </c>
      <c r="K167" s="245" t="s">
        <v>21</v>
      </c>
      <c r="L167" s="250"/>
      <c r="M167" s="251" t="s">
        <v>21</v>
      </c>
      <c r="N167" s="252" t="s">
        <v>43</v>
      </c>
      <c r="O167" s="41"/>
      <c r="P167" s="202">
        <f t="shared" si="1"/>
        <v>0</v>
      </c>
      <c r="Q167" s="202">
        <v>2E-3</v>
      </c>
      <c r="R167" s="202">
        <f t="shared" si="2"/>
        <v>2E-3</v>
      </c>
      <c r="S167" s="202">
        <v>0</v>
      </c>
      <c r="T167" s="203">
        <f t="shared" si="3"/>
        <v>0</v>
      </c>
      <c r="AR167" s="23" t="s">
        <v>185</v>
      </c>
      <c r="AT167" s="23" t="s">
        <v>210</v>
      </c>
      <c r="AU167" s="23" t="s">
        <v>82</v>
      </c>
      <c r="AY167" s="23" t="s">
        <v>143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23" t="s">
        <v>80</v>
      </c>
      <c r="BK167" s="204">
        <f t="shared" si="9"/>
        <v>0</v>
      </c>
      <c r="BL167" s="23" t="s">
        <v>149</v>
      </c>
      <c r="BM167" s="23" t="s">
        <v>334</v>
      </c>
    </row>
    <row r="168" spans="2:65" s="1" customFormat="1" ht="22.5" customHeight="1">
      <c r="B168" s="40"/>
      <c r="C168" s="243" t="s">
        <v>335</v>
      </c>
      <c r="D168" s="243" t="s">
        <v>210</v>
      </c>
      <c r="E168" s="244" t="s">
        <v>336</v>
      </c>
      <c r="F168" s="245" t="s">
        <v>337</v>
      </c>
      <c r="G168" s="246" t="s">
        <v>280</v>
      </c>
      <c r="H168" s="247">
        <v>1</v>
      </c>
      <c r="I168" s="248"/>
      <c r="J168" s="249">
        <f t="shared" si="0"/>
        <v>0</v>
      </c>
      <c r="K168" s="245" t="s">
        <v>21</v>
      </c>
      <c r="L168" s="250"/>
      <c r="M168" s="251" t="s">
        <v>21</v>
      </c>
      <c r="N168" s="252" t="s">
        <v>43</v>
      </c>
      <c r="O168" s="41"/>
      <c r="P168" s="202">
        <f t="shared" si="1"/>
        <v>0</v>
      </c>
      <c r="Q168" s="202">
        <v>2E-3</v>
      </c>
      <c r="R168" s="202">
        <f t="shared" si="2"/>
        <v>2E-3</v>
      </c>
      <c r="S168" s="202">
        <v>0</v>
      </c>
      <c r="T168" s="203">
        <f t="shared" si="3"/>
        <v>0</v>
      </c>
      <c r="AR168" s="23" t="s">
        <v>185</v>
      </c>
      <c r="AT168" s="23" t="s">
        <v>210</v>
      </c>
      <c r="AU168" s="23" t="s">
        <v>82</v>
      </c>
      <c r="AY168" s="23" t="s">
        <v>143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23" t="s">
        <v>80</v>
      </c>
      <c r="BK168" s="204">
        <f t="shared" si="9"/>
        <v>0</v>
      </c>
      <c r="BL168" s="23" t="s">
        <v>149</v>
      </c>
      <c r="BM168" s="23" t="s">
        <v>338</v>
      </c>
    </row>
    <row r="169" spans="2:65" s="1" customFormat="1" ht="22.5" customHeight="1">
      <c r="B169" s="40"/>
      <c r="C169" s="243" t="s">
        <v>339</v>
      </c>
      <c r="D169" s="243" t="s">
        <v>210</v>
      </c>
      <c r="E169" s="244" t="s">
        <v>340</v>
      </c>
      <c r="F169" s="245" t="s">
        <v>341</v>
      </c>
      <c r="G169" s="246" t="s">
        <v>280</v>
      </c>
      <c r="H169" s="247">
        <v>1</v>
      </c>
      <c r="I169" s="248"/>
      <c r="J169" s="249">
        <f t="shared" si="0"/>
        <v>0</v>
      </c>
      <c r="K169" s="245" t="s">
        <v>21</v>
      </c>
      <c r="L169" s="250"/>
      <c r="M169" s="251" t="s">
        <v>21</v>
      </c>
      <c r="N169" s="252" t="s">
        <v>43</v>
      </c>
      <c r="O169" s="41"/>
      <c r="P169" s="202">
        <f t="shared" si="1"/>
        <v>0</v>
      </c>
      <c r="Q169" s="202">
        <v>2E-3</v>
      </c>
      <c r="R169" s="202">
        <f t="shared" si="2"/>
        <v>2E-3</v>
      </c>
      <c r="S169" s="202">
        <v>0</v>
      </c>
      <c r="T169" s="203">
        <f t="shared" si="3"/>
        <v>0</v>
      </c>
      <c r="AR169" s="23" t="s">
        <v>185</v>
      </c>
      <c r="AT169" s="23" t="s">
        <v>210</v>
      </c>
      <c r="AU169" s="23" t="s">
        <v>82</v>
      </c>
      <c r="AY169" s="23" t="s">
        <v>143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23" t="s">
        <v>80</v>
      </c>
      <c r="BK169" s="204">
        <f t="shared" si="9"/>
        <v>0</v>
      </c>
      <c r="BL169" s="23" t="s">
        <v>149</v>
      </c>
      <c r="BM169" s="23" t="s">
        <v>342</v>
      </c>
    </row>
    <row r="170" spans="2:65" s="1" customFormat="1" ht="22.5" customHeight="1">
      <c r="B170" s="40"/>
      <c r="C170" s="243" t="s">
        <v>343</v>
      </c>
      <c r="D170" s="243" t="s">
        <v>210</v>
      </c>
      <c r="E170" s="244" t="s">
        <v>344</v>
      </c>
      <c r="F170" s="245" t="s">
        <v>345</v>
      </c>
      <c r="G170" s="246" t="s">
        <v>280</v>
      </c>
      <c r="H170" s="247">
        <v>3</v>
      </c>
      <c r="I170" s="248"/>
      <c r="J170" s="249">
        <f t="shared" si="0"/>
        <v>0</v>
      </c>
      <c r="K170" s="245" t="s">
        <v>21</v>
      </c>
      <c r="L170" s="250"/>
      <c r="M170" s="251" t="s">
        <v>21</v>
      </c>
      <c r="N170" s="252" t="s">
        <v>43</v>
      </c>
      <c r="O170" s="41"/>
      <c r="P170" s="202">
        <f t="shared" si="1"/>
        <v>0</v>
      </c>
      <c r="Q170" s="202">
        <v>2E-3</v>
      </c>
      <c r="R170" s="202">
        <f t="shared" si="2"/>
        <v>6.0000000000000001E-3</v>
      </c>
      <c r="S170" s="202">
        <v>0</v>
      </c>
      <c r="T170" s="203">
        <f t="shared" si="3"/>
        <v>0</v>
      </c>
      <c r="AR170" s="23" t="s">
        <v>185</v>
      </c>
      <c r="AT170" s="23" t="s">
        <v>210</v>
      </c>
      <c r="AU170" s="23" t="s">
        <v>82</v>
      </c>
      <c r="AY170" s="23" t="s">
        <v>143</v>
      </c>
      <c r="BE170" s="204">
        <f t="shared" si="4"/>
        <v>0</v>
      </c>
      <c r="BF170" s="204">
        <f t="shared" si="5"/>
        <v>0</v>
      </c>
      <c r="BG170" s="204">
        <f t="shared" si="6"/>
        <v>0</v>
      </c>
      <c r="BH170" s="204">
        <f t="shared" si="7"/>
        <v>0</v>
      </c>
      <c r="BI170" s="204">
        <f t="shared" si="8"/>
        <v>0</v>
      </c>
      <c r="BJ170" s="23" t="s">
        <v>80</v>
      </c>
      <c r="BK170" s="204">
        <f t="shared" si="9"/>
        <v>0</v>
      </c>
      <c r="BL170" s="23" t="s">
        <v>149</v>
      </c>
      <c r="BM170" s="23" t="s">
        <v>346</v>
      </c>
    </row>
    <row r="171" spans="2:65" s="1" customFormat="1" ht="22.5" customHeight="1">
      <c r="B171" s="40"/>
      <c r="C171" s="243" t="s">
        <v>347</v>
      </c>
      <c r="D171" s="243" t="s">
        <v>210</v>
      </c>
      <c r="E171" s="244" t="s">
        <v>348</v>
      </c>
      <c r="F171" s="245" t="s">
        <v>349</v>
      </c>
      <c r="G171" s="246" t="s">
        <v>280</v>
      </c>
      <c r="H171" s="247">
        <v>1</v>
      </c>
      <c r="I171" s="248"/>
      <c r="J171" s="249">
        <f t="shared" si="0"/>
        <v>0</v>
      </c>
      <c r="K171" s="245" t="s">
        <v>21</v>
      </c>
      <c r="L171" s="250"/>
      <c r="M171" s="251" t="s">
        <v>21</v>
      </c>
      <c r="N171" s="252" t="s">
        <v>43</v>
      </c>
      <c r="O171" s="41"/>
      <c r="P171" s="202">
        <f t="shared" si="1"/>
        <v>0</v>
      </c>
      <c r="Q171" s="202">
        <v>4.0000000000000001E-3</v>
      </c>
      <c r="R171" s="202">
        <f t="shared" si="2"/>
        <v>4.0000000000000001E-3</v>
      </c>
      <c r="S171" s="202">
        <v>0</v>
      </c>
      <c r="T171" s="203">
        <f t="shared" si="3"/>
        <v>0</v>
      </c>
      <c r="AR171" s="23" t="s">
        <v>185</v>
      </c>
      <c r="AT171" s="23" t="s">
        <v>210</v>
      </c>
      <c r="AU171" s="23" t="s">
        <v>82</v>
      </c>
      <c r="AY171" s="23" t="s">
        <v>143</v>
      </c>
      <c r="BE171" s="204">
        <f t="shared" si="4"/>
        <v>0</v>
      </c>
      <c r="BF171" s="204">
        <f t="shared" si="5"/>
        <v>0</v>
      </c>
      <c r="BG171" s="204">
        <f t="shared" si="6"/>
        <v>0</v>
      </c>
      <c r="BH171" s="204">
        <f t="shared" si="7"/>
        <v>0</v>
      </c>
      <c r="BI171" s="204">
        <f t="shared" si="8"/>
        <v>0</v>
      </c>
      <c r="BJ171" s="23" t="s">
        <v>80</v>
      </c>
      <c r="BK171" s="204">
        <f t="shared" si="9"/>
        <v>0</v>
      </c>
      <c r="BL171" s="23" t="s">
        <v>149</v>
      </c>
      <c r="BM171" s="23" t="s">
        <v>350</v>
      </c>
    </row>
    <row r="172" spans="2:65" s="1" customFormat="1" ht="22.5" customHeight="1">
      <c r="B172" s="40"/>
      <c r="C172" s="243" t="s">
        <v>351</v>
      </c>
      <c r="D172" s="243" t="s">
        <v>210</v>
      </c>
      <c r="E172" s="244" t="s">
        <v>352</v>
      </c>
      <c r="F172" s="245" t="s">
        <v>353</v>
      </c>
      <c r="G172" s="246" t="s">
        <v>280</v>
      </c>
      <c r="H172" s="247">
        <v>1</v>
      </c>
      <c r="I172" s="248"/>
      <c r="J172" s="249">
        <f t="shared" si="0"/>
        <v>0</v>
      </c>
      <c r="K172" s="245" t="s">
        <v>21</v>
      </c>
      <c r="L172" s="250"/>
      <c r="M172" s="251" t="s">
        <v>21</v>
      </c>
      <c r="N172" s="252" t="s">
        <v>43</v>
      </c>
      <c r="O172" s="41"/>
      <c r="P172" s="202">
        <f t="shared" si="1"/>
        <v>0</v>
      </c>
      <c r="Q172" s="202">
        <v>4.0000000000000001E-3</v>
      </c>
      <c r="R172" s="202">
        <f t="shared" si="2"/>
        <v>4.0000000000000001E-3</v>
      </c>
      <c r="S172" s="202">
        <v>0</v>
      </c>
      <c r="T172" s="203">
        <f t="shared" si="3"/>
        <v>0</v>
      </c>
      <c r="AR172" s="23" t="s">
        <v>185</v>
      </c>
      <c r="AT172" s="23" t="s">
        <v>210</v>
      </c>
      <c r="AU172" s="23" t="s">
        <v>82</v>
      </c>
      <c r="AY172" s="23" t="s">
        <v>143</v>
      </c>
      <c r="BE172" s="204">
        <f t="shared" si="4"/>
        <v>0</v>
      </c>
      <c r="BF172" s="204">
        <f t="shared" si="5"/>
        <v>0</v>
      </c>
      <c r="BG172" s="204">
        <f t="shared" si="6"/>
        <v>0</v>
      </c>
      <c r="BH172" s="204">
        <f t="shared" si="7"/>
        <v>0</v>
      </c>
      <c r="BI172" s="204">
        <f t="shared" si="8"/>
        <v>0</v>
      </c>
      <c r="BJ172" s="23" t="s">
        <v>80</v>
      </c>
      <c r="BK172" s="204">
        <f t="shared" si="9"/>
        <v>0</v>
      </c>
      <c r="BL172" s="23" t="s">
        <v>149</v>
      </c>
      <c r="BM172" s="23" t="s">
        <v>354</v>
      </c>
    </row>
    <row r="173" spans="2:65" s="1" customFormat="1" ht="22.5" customHeight="1">
      <c r="B173" s="40"/>
      <c r="C173" s="243" t="s">
        <v>355</v>
      </c>
      <c r="D173" s="243" t="s">
        <v>210</v>
      </c>
      <c r="E173" s="244" t="s">
        <v>356</v>
      </c>
      <c r="F173" s="245" t="s">
        <v>357</v>
      </c>
      <c r="G173" s="246" t="s">
        <v>280</v>
      </c>
      <c r="H173" s="247">
        <v>1</v>
      </c>
      <c r="I173" s="248"/>
      <c r="J173" s="249">
        <f t="shared" si="0"/>
        <v>0</v>
      </c>
      <c r="K173" s="245" t="s">
        <v>21</v>
      </c>
      <c r="L173" s="250"/>
      <c r="M173" s="251" t="s">
        <v>21</v>
      </c>
      <c r="N173" s="252" t="s">
        <v>43</v>
      </c>
      <c r="O173" s="41"/>
      <c r="P173" s="202">
        <f t="shared" si="1"/>
        <v>0</v>
      </c>
      <c r="Q173" s="202">
        <v>4.0000000000000001E-3</v>
      </c>
      <c r="R173" s="202">
        <f t="shared" si="2"/>
        <v>4.0000000000000001E-3</v>
      </c>
      <c r="S173" s="202">
        <v>0</v>
      </c>
      <c r="T173" s="203">
        <f t="shared" si="3"/>
        <v>0</v>
      </c>
      <c r="AR173" s="23" t="s">
        <v>185</v>
      </c>
      <c r="AT173" s="23" t="s">
        <v>210</v>
      </c>
      <c r="AU173" s="23" t="s">
        <v>82</v>
      </c>
      <c r="AY173" s="23" t="s">
        <v>143</v>
      </c>
      <c r="BE173" s="204">
        <f t="shared" si="4"/>
        <v>0</v>
      </c>
      <c r="BF173" s="204">
        <f t="shared" si="5"/>
        <v>0</v>
      </c>
      <c r="BG173" s="204">
        <f t="shared" si="6"/>
        <v>0</v>
      </c>
      <c r="BH173" s="204">
        <f t="shared" si="7"/>
        <v>0</v>
      </c>
      <c r="BI173" s="204">
        <f t="shared" si="8"/>
        <v>0</v>
      </c>
      <c r="BJ173" s="23" t="s">
        <v>80</v>
      </c>
      <c r="BK173" s="204">
        <f t="shared" si="9"/>
        <v>0</v>
      </c>
      <c r="BL173" s="23" t="s">
        <v>149</v>
      </c>
      <c r="BM173" s="23" t="s">
        <v>358</v>
      </c>
    </row>
    <row r="174" spans="2:65" s="1" customFormat="1" ht="22.5" customHeight="1">
      <c r="B174" s="40"/>
      <c r="C174" s="243" t="s">
        <v>359</v>
      </c>
      <c r="D174" s="243" t="s">
        <v>210</v>
      </c>
      <c r="E174" s="244" t="s">
        <v>360</v>
      </c>
      <c r="F174" s="245" t="s">
        <v>361</v>
      </c>
      <c r="G174" s="246" t="s">
        <v>280</v>
      </c>
      <c r="H174" s="247">
        <v>1</v>
      </c>
      <c r="I174" s="248"/>
      <c r="J174" s="249">
        <f t="shared" si="0"/>
        <v>0</v>
      </c>
      <c r="K174" s="245" t="s">
        <v>21</v>
      </c>
      <c r="L174" s="250"/>
      <c r="M174" s="251" t="s">
        <v>21</v>
      </c>
      <c r="N174" s="252" t="s">
        <v>43</v>
      </c>
      <c r="O174" s="41"/>
      <c r="P174" s="202">
        <f t="shared" si="1"/>
        <v>0</v>
      </c>
      <c r="Q174" s="202">
        <v>4.0000000000000001E-3</v>
      </c>
      <c r="R174" s="202">
        <f t="shared" si="2"/>
        <v>4.0000000000000001E-3</v>
      </c>
      <c r="S174" s="202">
        <v>0</v>
      </c>
      <c r="T174" s="203">
        <f t="shared" si="3"/>
        <v>0</v>
      </c>
      <c r="AR174" s="23" t="s">
        <v>185</v>
      </c>
      <c r="AT174" s="23" t="s">
        <v>210</v>
      </c>
      <c r="AU174" s="23" t="s">
        <v>82</v>
      </c>
      <c r="AY174" s="23" t="s">
        <v>143</v>
      </c>
      <c r="BE174" s="204">
        <f t="shared" si="4"/>
        <v>0</v>
      </c>
      <c r="BF174" s="204">
        <f t="shared" si="5"/>
        <v>0</v>
      </c>
      <c r="BG174" s="204">
        <f t="shared" si="6"/>
        <v>0</v>
      </c>
      <c r="BH174" s="204">
        <f t="shared" si="7"/>
        <v>0</v>
      </c>
      <c r="BI174" s="204">
        <f t="shared" si="8"/>
        <v>0</v>
      </c>
      <c r="BJ174" s="23" t="s">
        <v>80</v>
      </c>
      <c r="BK174" s="204">
        <f t="shared" si="9"/>
        <v>0</v>
      </c>
      <c r="BL174" s="23" t="s">
        <v>149</v>
      </c>
      <c r="BM174" s="23" t="s">
        <v>362</v>
      </c>
    </row>
    <row r="175" spans="2:65" s="1" customFormat="1" ht="22.5" customHeight="1">
      <c r="B175" s="40"/>
      <c r="C175" s="243" t="s">
        <v>363</v>
      </c>
      <c r="D175" s="243" t="s">
        <v>210</v>
      </c>
      <c r="E175" s="244" t="s">
        <v>364</v>
      </c>
      <c r="F175" s="245" t="s">
        <v>365</v>
      </c>
      <c r="G175" s="246" t="s">
        <v>280</v>
      </c>
      <c r="H175" s="247">
        <v>6</v>
      </c>
      <c r="I175" s="248"/>
      <c r="J175" s="249">
        <f t="shared" si="0"/>
        <v>0</v>
      </c>
      <c r="K175" s="245" t="s">
        <v>21</v>
      </c>
      <c r="L175" s="250"/>
      <c r="M175" s="251" t="s">
        <v>21</v>
      </c>
      <c r="N175" s="252" t="s">
        <v>43</v>
      </c>
      <c r="O175" s="41"/>
      <c r="P175" s="202">
        <f t="shared" si="1"/>
        <v>0</v>
      </c>
      <c r="Q175" s="202">
        <v>4.0000000000000001E-3</v>
      </c>
      <c r="R175" s="202">
        <f t="shared" si="2"/>
        <v>2.4E-2</v>
      </c>
      <c r="S175" s="202">
        <v>0</v>
      </c>
      <c r="T175" s="203">
        <f t="shared" si="3"/>
        <v>0</v>
      </c>
      <c r="AR175" s="23" t="s">
        <v>185</v>
      </c>
      <c r="AT175" s="23" t="s">
        <v>210</v>
      </c>
      <c r="AU175" s="23" t="s">
        <v>82</v>
      </c>
      <c r="AY175" s="23" t="s">
        <v>143</v>
      </c>
      <c r="BE175" s="204">
        <f t="shared" si="4"/>
        <v>0</v>
      </c>
      <c r="BF175" s="204">
        <f t="shared" si="5"/>
        <v>0</v>
      </c>
      <c r="BG175" s="204">
        <f t="shared" si="6"/>
        <v>0</v>
      </c>
      <c r="BH175" s="204">
        <f t="shared" si="7"/>
        <v>0</v>
      </c>
      <c r="BI175" s="204">
        <f t="shared" si="8"/>
        <v>0</v>
      </c>
      <c r="BJ175" s="23" t="s">
        <v>80</v>
      </c>
      <c r="BK175" s="204">
        <f t="shared" si="9"/>
        <v>0</v>
      </c>
      <c r="BL175" s="23" t="s">
        <v>149</v>
      </c>
      <c r="BM175" s="23" t="s">
        <v>366</v>
      </c>
    </row>
    <row r="176" spans="2:65" s="1" customFormat="1" ht="22.5" customHeight="1">
      <c r="B176" s="40"/>
      <c r="C176" s="243" t="s">
        <v>367</v>
      </c>
      <c r="D176" s="243" t="s">
        <v>210</v>
      </c>
      <c r="E176" s="244" t="s">
        <v>368</v>
      </c>
      <c r="F176" s="245" t="s">
        <v>369</v>
      </c>
      <c r="G176" s="246" t="s">
        <v>280</v>
      </c>
      <c r="H176" s="247">
        <v>2</v>
      </c>
      <c r="I176" s="248"/>
      <c r="J176" s="249">
        <f t="shared" si="0"/>
        <v>0</v>
      </c>
      <c r="K176" s="245" t="s">
        <v>21</v>
      </c>
      <c r="L176" s="250"/>
      <c r="M176" s="251" t="s">
        <v>21</v>
      </c>
      <c r="N176" s="252" t="s">
        <v>43</v>
      </c>
      <c r="O176" s="41"/>
      <c r="P176" s="202">
        <f t="shared" si="1"/>
        <v>0</v>
      </c>
      <c r="Q176" s="202">
        <v>4.0000000000000001E-3</v>
      </c>
      <c r="R176" s="202">
        <f t="shared" si="2"/>
        <v>8.0000000000000002E-3</v>
      </c>
      <c r="S176" s="202">
        <v>0</v>
      </c>
      <c r="T176" s="203">
        <f t="shared" si="3"/>
        <v>0</v>
      </c>
      <c r="AR176" s="23" t="s">
        <v>185</v>
      </c>
      <c r="AT176" s="23" t="s">
        <v>210</v>
      </c>
      <c r="AU176" s="23" t="s">
        <v>82</v>
      </c>
      <c r="AY176" s="23" t="s">
        <v>143</v>
      </c>
      <c r="BE176" s="204">
        <f t="shared" si="4"/>
        <v>0</v>
      </c>
      <c r="BF176" s="204">
        <f t="shared" si="5"/>
        <v>0</v>
      </c>
      <c r="BG176" s="204">
        <f t="shared" si="6"/>
        <v>0</v>
      </c>
      <c r="BH176" s="204">
        <f t="shared" si="7"/>
        <v>0</v>
      </c>
      <c r="BI176" s="204">
        <f t="shared" si="8"/>
        <v>0</v>
      </c>
      <c r="BJ176" s="23" t="s">
        <v>80</v>
      </c>
      <c r="BK176" s="204">
        <f t="shared" si="9"/>
        <v>0</v>
      </c>
      <c r="BL176" s="23" t="s">
        <v>149</v>
      </c>
      <c r="BM176" s="23" t="s">
        <v>370</v>
      </c>
    </row>
    <row r="177" spans="2:65" s="1" customFormat="1" ht="22.5" customHeight="1">
      <c r="B177" s="40"/>
      <c r="C177" s="193" t="s">
        <v>371</v>
      </c>
      <c r="D177" s="193" t="s">
        <v>145</v>
      </c>
      <c r="E177" s="194" t="s">
        <v>372</v>
      </c>
      <c r="F177" s="195" t="s">
        <v>373</v>
      </c>
      <c r="G177" s="196" t="s">
        <v>280</v>
      </c>
      <c r="H177" s="197">
        <v>19</v>
      </c>
      <c r="I177" s="198"/>
      <c r="J177" s="199">
        <f t="shared" si="0"/>
        <v>0</v>
      </c>
      <c r="K177" s="195" t="s">
        <v>148</v>
      </c>
      <c r="L177" s="60"/>
      <c r="M177" s="200" t="s">
        <v>21</v>
      </c>
      <c r="N177" s="201" t="s">
        <v>43</v>
      </c>
      <c r="O177" s="41"/>
      <c r="P177" s="202">
        <f t="shared" si="1"/>
        <v>0</v>
      </c>
      <c r="Q177" s="202">
        <v>0.10940999999999999</v>
      </c>
      <c r="R177" s="202">
        <f t="shared" si="2"/>
        <v>2.0787899999999997</v>
      </c>
      <c r="S177" s="202">
        <v>0</v>
      </c>
      <c r="T177" s="203">
        <f t="shared" si="3"/>
        <v>0</v>
      </c>
      <c r="AR177" s="23" t="s">
        <v>149</v>
      </c>
      <c r="AT177" s="23" t="s">
        <v>145</v>
      </c>
      <c r="AU177" s="23" t="s">
        <v>82</v>
      </c>
      <c r="AY177" s="23" t="s">
        <v>143</v>
      </c>
      <c r="BE177" s="204">
        <f t="shared" si="4"/>
        <v>0</v>
      </c>
      <c r="BF177" s="204">
        <f t="shared" si="5"/>
        <v>0</v>
      </c>
      <c r="BG177" s="204">
        <f t="shared" si="6"/>
        <v>0</v>
      </c>
      <c r="BH177" s="204">
        <f t="shared" si="7"/>
        <v>0</v>
      </c>
      <c r="BI177" s="204">
        <f t="shared" si="8"/>
        <v>0</v>
      </c>
      <c r="BJ177" s="23" t="s">
        <v>80</v>
      </c>
      <c r="BK177" s="204">
        <f t="shared" si="9"/>
        <v>0</v>
      </c>
      <c r="BL177" s="23" t="s">
        <v>149</v>
      </c>
      <c r="BM177" s="23" t="s">
        <v>374</v>
      </c>
    </row>
    <row r="178" spans="2:65" s="1" customFormat="1" ht="22.5" customHeight="1">
      <c r="B178" s="40"/>
      <c r="C178" s="243" t="s">
        <v>375</v>
      </c>
      <c r="D178" s="243" t="s">
        <v>210</v>
      </c>
      <c r="E178" s="244" t="s">
        <v>376</v>
      </c>
      <c r="F178" s="245" t="s">
        <v>377</v>
      </c>
      <c r="G178" s="246" t="s">
        <v>280</v>
      </c>
      <c r="H178" s="247">
        <v>19</v>
      </c>
      <c r="I178" s="248"/>
      <c r="J178" s="249">
        <f t="shared" si="0"/>
        <v>0</v>
      </c>
      <c r="K178" s="245" t="s">
        <v>148</v>
      </c>
      <c r="L178" s="250"/>
      <c r="M178" s="251" t="s">
        <v>21</v>
      </c>
      <c r="N178" s="252" t="s">
        <v>43</v>
      </c>
      <c r="O178" s="41"/>
      <c r="P178" s="202">
        <f t="shared" si="1"/>
        <v>0</v>
      </c>
      <c r="Q178" s="202">
        <v>6.4999999999999997E-3</v>
      </c>
      <c r="R178" s="202">
        <f t="shared" si="2"/>
        <v>0.1235</v>
      </c>
      <c r="S178" s="202">
        <v>0</v>
      </c>
      <c r="T178" s="203">
        <f t="shared" si="3"/>
        <v>0</v>
      </c>
      <c r="AR178" s="23" t="s">
        <v>185</v>
      </c>
      <c r="AT178" s="23" t="s">
        <v>210</v>
      </c>
      <c r="AU178" s="23" t="s">
        <v>82</v>
      </c>
      <c r="AY178" s="23" t="s">
        <v>143</v>
      </c>
      <c r="BE178" s="204">
        <f t="shared" si="4"/>
        <v>0</v>
      </c>
      <c r="BF178" s="204">
        <f t="shared" si="5"/>
        <v>0</v>
      </c>
      <c r="BG178" s="204">
        <f t="shared" si="6"/>
        <v>0</v>
      </c>
      <c r="BH178" s="204">
        <f t="shared" si="7"/>
        <v>0</v>
      </c>
      <c r="BI178" s="204">
        <f t="shared" si="8"/>
        <v>0</v>
      </c>
      <c r="BJ178" s="23" t="s">
        <v>80</v>
      </c>
      <c r="BK178" s="204">
        <f t="shared" si="9"/>
        <v>0</v>
      </c>
      <c r="BL178" s="23" t="s">
        <v>149</v>
      </c>
      <c r="BM178" s="23" t="s">
        <v>378</v>
      </c>
    </row>
    <row r="179" spans="2:65" s="1" customFormat="1" ht="22.5" customHeight="1">
      <c r="B179" s="40"/>
      <c r="C179" s="243" t="s">
        <v>379</v>
      </c>
      <c r="D179" s="243" t="s">
        <v>210</v>
      </c>
      <c r="E179" s="244" t="s">
        <v>380</v>
      </c>
      <c r="F179" s="245" t="s">
        <v>381</v>
      </c>
      <c r="G179" s="246" t="s">
        <v>280</v>
      </c>
      <c r="H179" s="247">
        <v>19</v>
      </c>
      <c r="I179" s="248"/>
      <c r="J179" s="249">
        <f t="shared" si="0"/>
        <v>0</v>
      </c>
      <c r="K179" s="245" t="s">
        <v>148</v>
      </c>
      <c r="L179" s="250"/>
      <c r="M179" s="251" t="s">
        <v>21</v>
      </c>
      <c r="N179" s="252" t="s">
        <v>43</v>
      </c>
      <c r="O179" s="41"/>
      <c r="P179" s="202">
        <f t="shared" si="1"/>
        <v>0</v>
      </c>
      <c r="Q179" s="202">
        <v>4.0000000000000002E-4</v>
      </c>
      <c r="R179" s="202">
        <f t="shared" si="2"/>
        <v>7.6E-3</v>
      </c>
      <c r="S179" s="202">
        <v>0</v>
      </c>
      <c r="T179" s="203">
        <f t="shared" si="3"/>
        <v>0</v>
      </c>
      <c r="AR179" s="23" t="s">
        <v>185</v>
      </c>
      <c r="AT179" s="23" t="s">
        <v>210</v>
      </c>
      <c r="AU179" s="23" t="s">
        <v>82</v>
      </c>
      <c r="AY179" s="23" t="s">
        <v>143</v>
      </c>
      <c r="BE179" s="204">
        <f t="shared" si="4"/>
        <v>0</v>
      </c>
      <c r="BF179" s="204">
        <f t="shared" si="5"/>
        <v>0</v>
      </c>
      <c r="BG179" s="204">
        <f t="shared" si="6"/>
        <v>0</v>
      </c>
      <c r="BH179" s="204">
        <f t="shared" si="7"/>
        <v>0</v>
      </c>
      <c r="BI179" s="204">
        <f t="shared" si="8"/>
        <v>0</v>
      </c>
      <c r="BJ179" s="23" t="s">
        <v>80</v>
      </c>
      <c r="BK179" s="204">
        <f t="shared" si="9"/>
        <v>0</v>
      </c>
      <c r="BL179" s="23" t="s">
        <v>149</v>
      </c>
      <c r="BM179" s="23" t="s">
        <v>382</v>
      </c>
    </row>
    <row r="180" spans="2:65" s="1" customFormat="1" ht="22.5" customHeight="1">
      <c r="B180" s="40"/>
      <c r="C180" s="243" t="s">
        <v>383</v>
      </c>
      <c r="D180" s="243" t="s">
        <v>210</v>
      </c>
      <c r="E180" s="244" t="s">
        <v>384</v>
      </c>
      <c r="F180" s="245" t="s">
        <v>385</v>
      </c>
      <c r="G180" s="246" t="s">
        <v>280</v>
      </c>
      <c r="H180" s="247">
        <v>19</v>
      </c>
      <c r="I180" s="248"/>
      <c r="J180" s="249">
        <f t="shared" si="0"/>
        <v>0</v>
      </c>
      <c r="K180" s="245" t="s">
        <v>148</v>
      </c>
      <c r="L180" s="250"/>
      <c r="M180" s="251" t="s">
        <v>21</v>
      </c>
      <c r="N180" s="252" t="s">
        <v>43</v>
      </c>
      <c r="O180" s="41"/>
      <c r="P180" s="202">
        <f t="shared" si="1"/>
        <v>0</v>
      </c>
      <c r="Q180" s="202">
        <v>3.3E-3</v>
      </c>
      <c r="R180" s="202">
        <f t="shared" si="2"/>
        <v>6.2700000000000006E-2</v>
      </c>
      <c r="S180" s="202">
        <v>0</v>
      </c>
      <c r="T180" s="203">
        <f t="shared" si="3"/>
        <v>0</v>
      </c>
      <c r="AR180" s="23" t="s">
        <v>185</v>
      </c>
      <c r="AT180" s="23" t="s">
        <v>210</v>
      </c>
      <c r="AU180" s="23" t="s">
        <v>82</v>
      </c>
      <c r="AY180" s="23" t="s">
        <v>143</v>
      </c>
      <c r="BE180" s="204">
        <f t="shared" si="4"/>
        <v>0</v>
      </c>
      <c r="BF180" s="204">
        <f t="shared" si="5"/>
        <v>0</v>
      </c>
      <c r="BG180" s="204">
        <f t="shared" si="6"/>
        <v>0</v>
      </c>
      <c r="BH180" s="204">
        <f t="shared" si="7"/>
        <v>0</v>
      </c>
      <c r="BI180" s="204">
        <f t="shared" si="8"/>
        <v>0</v>
      </c>
      <c r="BJ180" s="23" t="s">
        <v>80</v>
      </c>
      <c r="BK180" s="204">
        <f t="shared" si="9"/>
        <v>0</v>
      </c>
      <c r="BL180" s="23" t="s">
        <v>149</v>
      </c>
      <c r="BM180" s="23" t="s">
        <v>386</v>
      </c>
    </row>
    <row r="181" spans="2:65" s="1" customFormat="1" ht="22.5" customHeight="1">
      <c r="B181" s="40"/>
      <c r="C181" s="243" t="s">
        <v>387</v>
      </c>
      <c r="D181" s="243" t="s">
        <v>210</v>
      </c>
      <c r="E181" s="244" t="s">
        <v>388</v>
      </c>
      <c r="F181" s="245" t="s">
        <v>389</v>
      </c>
      <c r="G181" s="246" t="s">
        <v>280</v>
      </c>
      <c r="H181" s="247">
        <v>19</v>
      </c>
      <c r="I181" s="248"/>
      <c r="J181" s="249">
        <f t="shared" si="0"/>
        <v>0</v>
      </c>
      <c r="K181" s="245" t="s">
        <v>148</v>
      </c>
      <c r="L181" s="250"/>
      <c r="M181" s="251" t="s">
        <v>21</v>
      </c>
      <c r="N181" s="252" t="s">
        <v>43</v>
      </c>
      <c r="O181" s="41"/>
      <c r="P181" s="202">
        <f t="shared" si="1"/>
        <v>0</v>
      </c>
      <c r="Q181" s="202">
        <v>1.4999999999999999E-4</v>
      </c>
      <c r="R181" s="202">
        <f t="shared" si="2"/>
        <v>2.8499999999999997E-3</v>
      </c>
      <c r="S181" s="202">
        <v>0</v>
      </c>
      <c r="T181" s="203">
        <f t="shared" si="3"/>
        <v>0</v>
      </c>
      <c r="AR181" s="23" t="s">
        <v>185</v>
      </c>
      <c r="AT181" s="23" t="s">
        <v>210</v>
      </c>
      <c r="AU181" s="23" t="s">
        <v>82</v>
      </c>
      <c r="AY181" s="23" t="s">
        <v>143</v>
      </c>
      <c r="BE181" s="204">
        <f t="shared" si="4"/>
        <v>0</v>
      </c>
      <c r="BF181" s="204">
        <f t="shared" si="5"/>
        <v>0</v>
      </c>
      <c r="BG181" s="204">
        <f t="shared" si="6"/>
        <v>0</v>
      </c>
      <c r="BH181" s="204">
        <f t="shared" si="7"/>
        <v>0</v>
      </c>
      <c r="BI181" s="204">
        <f t="shared" si="8"/>
        <v>0</v>
      </c>
      <c r="BJ181" s="23" t="s">
        <v>80</v>
      </c>
      <c r="BK181" s="204">
        <f t="shared" si="9"/>
        <v>0</v>
      </c>
      <c r="BL181" s="23" t="s">
        <v>149</v>
      </c>
      <c r="BM181" s="23" t="s">
        <v>390</v>
      </c>
    </row>
    <row r="182" spans="2:65" s="1" customFormat="1" ht="31.5" customHeight="1">
      <c r="B182" s="40"/>
      <c r="C182" s="193" t="s">
        <v>391</v>
      </c>
      <c r="D182" s="193" t="s">
        <v>145</v>
      </c>
      <c r="E182" s="194" t="s">
        <v>392</v>
      </c>
      <c r="F182" s="195" t="s">
        <v>393</v>
      </c>
      <c r="G182" s="196" t="s">
        <v>93</v>
      </c>
      <c r="H182" s="197">
        <v>8000</v>
      </c>
      <c r="I182" s="198"/>
      <c r="J182" s="199">
        <f t="shared" si="0"/>
        <v>0</v>
      </c>
      <c r="K182" s="195" t="s">
        <v>148</v>
      </c>
      <c r="L182" s="60"/>
      <c r="M182" s="200" t="s">
        <v>21</v>
      </c>
      <c r="N182" s="201" t="s">
        <v>43</v>
      </c>
      <c r="O182" s="41"/>
      <c r="P182" s="202">
        <f t="shared" si="1"/>
        <v>0</v>
      </c>
      <c r="Q182" s="202">
        <v>3.3E-4</v>
      </c>
      <c r="R182" s="202">
        <f t="shared" si="2"/>
        <v>2.64</v>
      </c>
      <c r="S182" s="202">
        <v>0</v>
      </c>
      <c r="T182" s="203">
        <f t="shared" si="3"/>
        <v>0</v>
      </c>
      <c r="AR182" s="23" t="s">
        <v>149</v>
      </c>
      <c r="AT182" s="23" t="s">
        <v>145</v>
      </c>
      <c r="AU182" s="23" t="s">
        <v>82</v>
      </c>
      <c r="AY182" s="23" t="s">
        <v>143</v>
      </c>
      <c r="BE182" s="204">
        <f t="shared" si="4"/>
        <v>0</v>
      </c>
      <c r="BF182" s="204">
        <f t="shared" si="5"/>
        <v>0</v>
      </c>
      <c r="BG182" s="204">
        <f t="shared" si="6"/>
        <v>0</v>
      </c>
      <c r="BH182" s="204">
        <f t="shared" si="7"/>
        <v>0</v>
      </c>
      <c r="BI182" s="204">
        <f t="shared" si="8"/>
        <v>0</v>
      </c>
      <c r="BJ182" s="23" t="s">
        <v>80</v>
      </c>
      <c r="BK182" s="204">
        <f t="shared" si="9"/>
        <v>0</v>
      </c>
      <c r="BL182" s="23" t="s">
        <v>149</v>
      </c>
      <c r="BM182" s="23" t="s">
        <v>394</v>
      </c>
    </row>
    <row r="183" spans="2:65" s="13" customFormat="1" ht="12">
      <c r="B183" s="232"/>
      <c r="C183" s="233"/>
      <c r="D183" s="217" t="s">
        <v>151</v>
      </c>
      <c r="E183" s="234" t="s">
        <v>21</v>
      </c>
      <c r="F183" s="235" t="s">
        <v>395</v>
      </c>
      <c r="G183" s="233"/>
      <c r="H183" s="236" t="s">
        <v>21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151</v>
      </c>
      <c r="AU183" s="242" t="s">
        <v>82</v>
      </c>
      <c r="AV183" s="13" t="s">
        <v>80</v>
      </c>
      <c r="AW183" s="13" t="s">
        <v>35</v>
      </c>
      <c r="AX183" s="13" t="s">
        <v>72</v>
      </c>
      <c r="AY183" s="242" t="s">
        <v>143</v>
      </c>
    </row>
    <row r="184" spans="2:65" s="11" customFormat="1" ht="12">
      <c r="B184" s="205"/>
      <c r="C184" s="206"/>
      <c r="D184" s="217" t="s">
        <v>151</v>
      </c>
      <c r="E184" s="218" t="s">
        <v>21</v>
      </c>
      <c r="F184" s="219" t="s">
        <v>396</v>
      </c>
      <c r="G184" s="206"/>
      <c r="H184" s="220">
        <v>4000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151</v>
      </c>
      <c r="AU184" s="216" t="s">
        <v>82</v>
      </c>
      <c r="AV184" s="11" t="s">
        <v>82</v>
      </c>
      <c r="AW184" s="11" t="s">
        <v>35</v>
      </c>
      <c r="AX184" s="11" t="s">
        <v>72</v>
      </c>
      <c r="AY184" s="216" t="s">
        <v>143</v>
      </c>
    </row>
    <row r="185" spans="2:65" s="11" customFormat="1" ht="12">
      <c r="B185" s="205"/>
      <c r="C185" s="206"/>
      <c r="D185" s="217" t="s">
        <v>151</v>
      </c>
      <c r="E185" s="218" t="s">
        <v>21</v>
      </c>
      <c r="F185" s="219" t="s">
        <v>397</v>
      </c>
      <c r="G185" s="206"/>
      <c r="H185" s="220">
        <v>4000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151</v>
      </c>
      <c r="AU185" s="216" t="s">
        <v>82</v>
      </c>
      <c r="AV185" s="11" t="s">
        <v>82</v>
      </c>
      <c r="AW185" s="11" t="s">
        <v>35</v>
      </c>
      <c r="AX185" s="11" t="s">
        <v>72</v>
      </c>
      <c r="AY185" s="216" t="s">
        <v>143</v>
      </c>
    </row>
    <row r="186" spans="2:65" s="12" customFormat="1" ht="12">
      <c r="B186" s="221"/>
      <c r="C186" s="222"/>
      <c r="D186" s="207" t="s">
        <v>151</v>
      </c>
      <c r="E186" s="223" t="s">
        <v>103</v>
      </c>
      <c r="F186" s="224" t="s">
        <v>163</v>
      </c>
      <c r="G186" s="222"/>
      <c r="H186" s="225">
        <v>8000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151</v>
      </c>
      <c r="AU186" s="231" t="s">
        <v>82</v>
      </c>
      <c r="AV186" s="12" t="s">
        <v>149</v>
      </c>
      <c r="AW186" s="12" t="s">
        <v>35</v>
      </c>
      <c r="AX186" s="12" t="s">
        <v>80</v>
      </c>
      <c r="AY186" s="231" t="s">
        <v>143</v>
      </c>
    </row>
    <row r="187" spans="2:65" s="1" customFormat="1" ht="31.5" customHeight="1">
      <c r="B187" s="40"/>
      <c r="C187" s="193" t="s">
        <v>398</v>
      </c>
      <c r="D187" s="193" t="s">
        <v>145</v>
      </c>
      <c r="E187" s="194" t="s">
        <v>399</v>
      </c>
      <c r="F187" s="195" t="s">
        <v>400</v>
      </c>
      <c r="G187" s="196" t="s">
        <v>93</v>
      </c>
      <c r="H187" s="197">
        <v>60</v>
      </c>
      <c r="I187" s="198"/>
      <c r="J187" s="199">
        <f>ROUND(I187*H187,2)</f>
        <v>0</v>
      </c>
      <c r="K187" s="195" t="s">
        <v>148</v>
      </c>
      <c r="L187" s="60"/>
      <c r="M187" s="200" t="s">
        <v>21</v>
      </c>
      <c r="N187" s="201" t="s">
        <v>43</v>
      </c>
      <c r="O187" s="41"/>
      <c r="P187" s="202">
        <f>O187*H187</f>
        <v>0</v>
      </c>
      <c r="Q187" s="202">
        <v>6.4999999999999997E-4</v>
      </c>
      <c r="R187" s="202">
        <f>Q187*H187</f>
        <v>3.9E-2</v>
      </c>
      <c r="S187" s="202">
        <v>0</v>
      </c>
      <c r="T187" s="203">
        <f>S187*H187</f>
        <v>0</v>
      </c>
      <c r="AR187" s="23" t="s">
        <v>149</v>
      </c>
      <c r="AT187" s="23" t="s">
        <v>145</v>
      </c>
      <c r="AU187" s="23" t="s">
        <v>82</v>
      </c>
      <c r="AY187" s="23" t="s">
        <v>143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80</v>
      </c>
      <c r="BK187" s="204">
        <f>ROUND(I187*H187,2)</f>
        <v>0</v>
      </c>
      <c r="BL187" s="23" t="s">
        <v>149</v>
      </c>
      <c r="BM187" s="23" t="s">
        <v>401</v>
      </c>
    </row>
    <row r="188" spans="2:65" s="13" customFormat="1" ht="12">
      <c r="B188" s="232"/>
      <c r="C188" s="233"/>
      <c r="D188" s="217" t="s">
        <v>151</v>
      </c>
      <c r="E188" s="234" t="s">
        <v>21</v>
      </c>
      <c r="F188" s="235" t="s">
        <v>402</v>
      </c>
      <c r="G188" s="233"/>
      <c r="H188" s="236" t="s">
        <v>21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151</v>
      </c>
      <c r="AU188" s="242" t="s">
        <v>82</v>
      </c>
      <c r="AV188" s="13" t="s">
        <v>80</v>
      </c>
      <c r="AW188" s="13" t="s">
        <v>35</v>
      </c>
      <c r="AX188" s="13" t="s">
        <v>72</v>
      </c>
      <c r="AY188" s="242" t="s">
        <v>143</v>
      </c>
    </row>
    <row r="189" spans="2:65" s="11" customFormat="1" ht="12">
      <c r="B189" s="205"/>
      <c r="C189" s="206"/>
      <c r="D189" s="217" t="s">
        <v>151</v>
      </c>
      <c r="E189" s="218" t="s">
        <v>21</v>
      </c>
      <c r="F189" s="219" t="s">
        <v>403</v>
      </c>
      <c r="G189" s="206"/>
      <c r="H189" s="220">
        <v>30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151</v>
      </c>
      <c r="AU189" s="216" t="s">
        <v>82</v>
      </c>
      <c r="AV189" s="11" t="s">
        <v>82</v>
      </c>
      <c r="AW189" s="11" t="s">
        <v>35</v>
      </c>
      <c r="AX189" s="11" t="s">
        <v>72</v>
      </c>
      <c r="AY189" s="216" t="s">
        <v>143</v>
      </c>
    </row>
    <row r="190" spans="2:65" s="11" customFormat="1" ht="12">
      <c r="B190" s="205"/>
      <c r="C190" s="206"/>
      <c r="D190" s="217" t="s">
        <v>151</v>
      </c>
      <c r="E190" s="218" t="s">
        <v>21</v>
      </c>
      <c r="F190" s="219" t="s">
        <v>404</v>
      </c>
      <c r="G190" s="206"/>
      <c r="H190" s="220">
        <v>30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151</v>
      </c>
      <c r="AU190" s="216" t="s">
        <v>82</v>
      </c>
      <c r="AV190" s="11" t="s">
        <v>82</v>
      </c>
      <c r="AW190" s="11" t="s">
        <v>35</v>
      </c>
      <c r="AX190" s="11" t="s">
        <v>72</v>
      </c>
      <c r="AY190" s="216" t="s">
        <v>143</v>
      </c>
    </row>
    <row r="191" spans="2:65" s="12" customFormat="1" ht="12">
      <c r="B191" s="221"/>
      <c r="C191" s="222"/>
      <c r="D191" s="207" t="s">
        <v>151</v>
      </c>
      <c r="E191" s="223" t="s">
        <v>106</v>
      </c>
      <c r="F191" s="224" t="s">
        <v>163</v>
      </c>
      <c r="G191" s="222"/>
      <c r="H191" s="225">
        <v>60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151</v>
      </c>
      <c r="AU191" s="231" t="s">
        <v>82</v>
      </c>
      <c r="AV191" s="12" t="s">
        <v>149</v>
      </c>
      <c r="AW191" s="12" t="s">
        <v>35</v>
      </c>
      <c r="AX191" s="12" t="s">
        <v>80</v>
      </c>
      <c r="AY191" s="231" t="s">
        <v>143</v>
      </c>
    </row>
    <row r="192" spans="2:65" s="1" customFormat="1" ht="31.5" customHeight="1">
      <c r="B192" s="40"/>
      <c r="C192" s="193" t="s">
        <v>405</v>
      </c>
      <c r="D192" s="193" t="s">
        <v>145</v>
      </c>
      <c r="E192" s="194" t="s">
        <v>406</v>
      </c>
      <c r="F192" s="195" t="s">
        <v>407</v>
      </c>
      <c r="G192" s="196" t="s">
        <v>101</v>
      </c>
      <c r="H192" s="197">
        <v>127</v>
      </c>
      <c r="I192" s="198"/>
      <c r="J192" s="199">
        <f>ROUND(I192*H192,2)</f>
        <v>0</v>
      </c>
      <c r="K192" s="195" t="s">
        <v>148</v>
      </c>
      <c r="L192" s="60"/>
      <c r="M192" s="200" t="s">
        <v>21</v>
      </c>
      <c r="N192" s="201" t="s">
        <v>43</v>
      </c>
      <c r="O192" s="41"/>
      <c r="P192" s="202">
        <f>O192*H192</f>
        <v>0</v>
      </c>
      <c r="Q192" s="202">
        <v>2.5999999999999999E-3</v>
      </c>
      <c r="R192" s="202">
        <f>Q192*H192</f>
        <v>0.33019999999999999</v>
      </c>
      <c r="S192" s="202">
        <v>0</v>
      </c>
      <c r="T192" s="203">
        <f>S192*H192</f>
        <v>0</v>
      </c>
      <c r="AR192" s="23" t="s">
        <v>149</v>
      </c>
      <c r="AT192" s="23" t="s">
        <v>145</v>
      </c>
      <c r="AU192" s="23" t="s">
        <v>82</v>
      </c>
      <c r="AY192" s="23" t="s">
        <v>143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80</v>
      </c>
      <c r="BK192" s="204">
        <f>ROUND(I192*H192,2)</f>
        <v>0</v>
      </c>
      <c r="BL192" s="23" t="s">
        <v>149</v>
      </c>
      <c r="BM192" s="23" t="s">
        <v>408</v>
      </c>
    </row>
    <row r="193" spans="2:65" s="11" customFormat="1" ht="12">
      <c r="B193" s="205"/>
      <c r="C193" s="206"/>
      <c r="D193" s="217" t="s">
        <v>151</v>
      </c>
      <c r="E193" s="218" t="s">
        <v>21</v>
      </c>
      <c r="F193" s="219" t="s">
        <v>409</v>
      </c>
      <c r="G193" s="206"/>
      <c r="H193" s="220">
        <v>2.5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151</v>
      </c>
      <c r="AU193" s="216" t="s">
        <v>82</v>
      </c>
      <c r="AV193" s="11" t="s">
        <v>82</v>
      </c>
      <c r="AW193" s="11" t="s">
        <v>35</v>
      </c>
      <c r="AX193" s="11" t="s">
        <v>72</v>
      </c>
      <c r="AY193" s="216" t="s">
        <v>143</v>
      </c>
    </row>
    <row r="194" spans="2:65" s="11" customFormat="1" ht="12">
      <c r="B194" s="205"/>
      <c r="C194" s="206"/>
      <c r="D194" s="217" t="s">
        <v>151</v>
      </c>
      <c r="E194" s="218" t="s">
        <v>21</v>
      </c>
      <c r="F194" s="219" t="s">
        <v>410</v>
      </c>
      <c r="G194" s="206"/>
      <c r="H194" s="220">
        <v>2.5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151</v>
      </c>
      <c r="AU194" s="216" t="s">
        <v>82</v>
      </c>
      <c r="AV194" s="11" t="s">
        <v>82</v>
      </c>
      <c r="AW194" s="11" t="s">
        <v>35</v>
      </c>
      <c r="AX194" s="11" t="s">
        <v>72</v>
      </c>
      <c r="AY194" s="216" t="s">
        <v>143</v>
      </c>
    </row>
    <row r="195" spans="2:65" s="11" customFormat="1" ht="12">
      <c r="B195" s="205"/>
      <c r="C195" s="206"/>
      <c r="D195" s="217" t="s">
        <v>151</v>
      </c>
      <c r="E195" s="218" t="s">
        <v>21</v>
      </c>
      <c r="F195" s="219" t="s">
        <v>411</v>
      </c>
      <c r="G195" s="206"/>
      <c r="H195" s="220">
        <v>60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151</v>
      </c>
      <c r="AU195" s="216" t="s">
        <v>82</v>
      </c>
      <c r="AV195" s="11" t="s">
        <v>82</v>
      </c>
      <c r="AW195" s="11" t="s">
        <v>35</v>
      </c>
      <c r="AX195" s="11" t="s">
        <v>72</v>
      </c>
      <c r="AY195" s="216" t="s">
        <v>143</v>
      </c>
    </row>
    <row r="196" spans="2:65" s="11" customFormat="1" ht="12">
      <c r="B196" s="205"/>
      <c r="C196" s="206"/>
      <c r="D196" s="217" t="s">
        <v>151</v>
      </c>
      <c r="E196" s="218" t="s">
        <v>21</v>
      </c>
      <c r="F196" s="219" t="s">
        <v>412</v>
      </c>
      <c r="G196" s="206"/>
      <c r="H196" s="220">
        <v>60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151</v>
      </c>
      <c r="AU196" s="216" t="s">
        <v>82</v>
      </c>
      <c r="AV196" s="11" t="s">
        <v>82</v>
      </c>
      <c r="AW196" s="11" t="s">
        <v>35</v>
      </c>
      <c r="AX196" s="11" t="s">
        <v>72</v>
      </c>
      <c r="AY196" s="216" t="s">
        <v>143</v>
      </c>
    </row>
    <row r="197" spans="2:65" s="11" customFormat="1" ht="12">
      <c r="B197" s="205"/>
      <c r="C197" s="206"/>
      <c r="D197" s="217" t="s">
        <v>151</v>
      </c>
      <c r="E197" s="218" t="s">
        <v>21</v>
      </c>
      <c r="F197" s="219" t="s">
        <v>413</v>
      </c>
      <c r="G197" s="206"/>
      <c r="H197" s="220">
        <v>1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151</v>
      </c>
      <c r="AU197" s="216" t="s">
        <v>82</v>
      </c>
      <c r="AV197" s="11" t="s">
        <v>82</v>
      </c>
      <c r="AW197" s="11" t="s">
        <v>35</v>
      </c>
      <c r="AX197" s="11" t="s">
        <v>72</v>
      </c>
      <c r="AY197" s="216" t="s">
        <v>143</v>
      </c>
    </row>
    <row r="198" spans="2:65" s="11" customFormat="1" ht="12">
      <c r="B198" s="205"/>
      <c r="C198" s="206"/>
      <c r="D198" s="217" t="s">
        <v>151</v>
      </c>
      <c r="E198" s="218" t="s">
        <v>21</v>
      </c>
      <c r="F198" s="219" t="s">
        <v>414</v>
      </c>
      <c r="G198" s="206"/>
      <c r="H198" s="220">
        <v>1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151</v>
      </c>
      <c r="AU198" s="216" t="s">
        <v>82</v>
      </c>
      <c r="AV198" s="11" t="s">
        <v>82</v>
      </c>
      <c r="AW198" s="11" t="s">
        <v>35</v>
      </c>
      <c r="AX198" s="11" t="s">
        <v>72</v>
      </c>
      <c r="AY198" s="216" t="s">
        <v>143</v>
      </c>
    </row>
    <row r="199" spans="2:65" s="12" customFormat="1" ht="12">
      <c r="B199" s="221"/>
      <c r="C199" s="222"/>
      <c r="D199" s="207" t="s">
        <v>151</v>
      </c>
      <c r="E199" s="223" t="s">
        <v>99</v>
      </c>
      <c r="F199" s="224" t="s">
        <v>163</v>
      </c>
      <c r="G199" s="222"/>
      <c r="H199" s="225">
        <v>127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151</v>
      </c>
      <c r="AU199" s="231" t="s">
        <v>82</v>
      </c>
      <c r="AV199" s="12" t="s">
        <v>149</v>
      </c>
      <c r="AW199" s="12" t="s">
        <v>35</v>
      </c>
      <c r="AX199" s="12" t="s">
        <v>80</v>
      </c>
      <c r="AY199" s="231" t="s">
        <v>143</v>
      </c>
    </row>
    <row r="200" spans="2:65" s="1" customFormat="1" ht="31.5" customHeight="1">
      <c r="B200" s="40"/>
      <c r="C200" s="193" t="s">
        <v>415</v>
      </c>
      <c r="D200" s="193" t="s">
        <v>145</v>
      </c>
      <c r="E200" s="194" t="s">
        <v>416</v>
      </c>
      <c r="F200" s="195" t="s">
        <v>417</v>
      </c>
      <c r="G200" s="196" t="s">
        <v>93</v>
      </c>
      <c r="H200" s="197">
        <v>8060</v>
      </c>
      <c r="I200" s="198"/>
      <c r="J200" s="199">
        <f>ROUND(I200*H200,2)</f>
        <v>0</v>
      </c>
      <c r="K200" s="195" t="s">
        <v>148</v>
      </c>
      <c r="L200" s="60"/>
      <c r="M200" s="200" t="s">
        <v>21</v>
      </c>
      <c r="N200" s="201" t="s">
        <v>43</v>
      </c>
      <c r="O200" s="41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149</v>
      </c>
      <c r="AT200" s="23" t="s">
        <v>145</v>
      </c>
      <c r="AU200" s="23" t="s">
        <v>82</v>
      </c>
      <c r="AY200" s="23" t="s">
        <v>143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80</v>
      </c>
      <c r="BK200" s="204">
        <f>ROUND(I200*H200,2)</f>
        <v>0</v>
      </c>
      <c r="BL200" s="23" t="s">
        <v>149</v>
      </c>
      <c r="BM200" s="23" t="s">
        <v>418</v>
      </c>
    </row>
    <row r="201" spans="2:65" s="11" customFormat="1" ht="12">
      <c r="B201" s="205"/>
      <c r="C201" s="206"/>
      <c r="D201" s="217" t="s">
        <v>151</v>
      </c>
      <c r="E201" s="218" t="s">
        <v>21</v>
      </c>
      <c r="F201" s="219" t="s">
        <v>103</v>
      </c>
      <c r="G201" s="206"/>
      <c r="H201" s="220">
        <v>8000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151</v>
      </c>
      <c r="AU201" s="216" t="s">
        <v>82</v>
      </c>
      <c r="AV201" s="11" t="s">
        <v>82</v>
      </c>
      <c r="AW201" s="11" t="s">
        <v>35</v>
      </c>
      <c r="AX201" s="11" t="s">
        <v>72</v>
      </c>
      <c r="AY201" s="216" t="s">
        <v>143</v>
      </c>
    </row>
    <row r="202" spans="2:65" s="11" customFormat="1" ht="12">
      <c r="B202" s="205"/>
      <c r="C202" s="206"/>
      <c r="D202" s="217" t="s">
        <v>151</v>
      </c>
      <c r="E202" s="218" t="s">
        <v>21</v>
      </c>
      <c r="F202" s="219" t="s">
        <v>106</v>
      </c>
      <c r="G202" s="206"/>
      <c r="H202" s="220">
        <v>60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151</v>
      </c>
      <c r="AU202" s="216" t="s">
        <v>82</v>
      </c>
      <c r="AV202" s="11" t="s">
        <v>82</v>
      </c>
      <c r="AW202" s="11" t="s">
        <v>35</v>
      </c>
      <c r="AX202" s="11" t="s">
        <v>72</v>
      </c>
      <c r="AY202" s="216" t="s">
        <v>143</v>
      </c>
    </row>
    <row r="203" spans="2:65" s="12" customFormat="1" ht="12">
      <c r="B203" s="221"/>
      <c r="C203" s="222"/>
      <c r="D203" s="207" t="s">
        <v>151</v>
      </c>
      <c r="E203" s="223" t="s">
        <v>21</v>
      </c>
      <c r="F203" s="224" t="s">
        <v>163</v>
      </c>
      <c r="G203" s="222"/>
      <c r="H203" s="225">
        <v>8060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151</v>
      </c>
      <c r="AU203" s="231" t="s">
        <v>82</v>
      </c>
      <c r="AV203" s="12" t="s">
        <v>149</v>
      </c>
      <c r="AW203" s="12" t="s">
        <v>35</v>
      </c>
      <c r="AX203" s="12" t="s">
        <v>80</v>
      </c>
      <c r="AY203" s="231" t="s">
        <v>143</v>
      </c>
    </row>
    <row r="204" spans="2:65" s="1" customFormat="1" ht="31.5" customHeight="1">
      <c r="B204" s="40"/>
      <c r="C204" s="193" t="s">
        <v>419</v>
      </c>
      <c r="D204" s="193" t="s">
        <v>145</v>
      </c>
      <c r="E204" s="194" t="s">
        <v>420</v>
      </c>
      <c r="F204" s="195" t="s">
        <v>421</v>
      </c>
      <c r="G204" s="196" t="s">
        <v>101</v>
      </c>
      <c r="H204" s="197">
        <v>127</v>
      </c>
      <c r="I204" s="198"/>
      <c r="J204" s="199">
        <f>ROUND(I204*H204,2)</f>
        <v>0</v>
      </c>
      <c r="K204" s="195" t="s">
        <v>148</v>
      </c>
      <c r="L204" s="60"/>
      <c r="M204" s="200" t="s">
        <v>21</v>
      </c>
      <c r="N204" s="201" t="s">
        <v>43</v>
      </c>
      <c r="O204" s="41"/>
      <c r="P204" s="202">
        <f>O204*H204</f>
        <v>0</v>
      </c>
      <c r="Q204" s="202">
        <v>1.0000000000000001E-5</v>
      </c>
      <c r="R204" s="202">
        <f>Q204*H204</f>
        <v>1.2700000000000001E-3</v>
      </c>
      <c r="S204" s="202">
        <v>0</v>
      </c>
      <c r="T204" s="203">
        <f>S204*H204</f>
        <v>0</v>
      </c>
      <c r="AR204" s="23" t="s">
        <v>149</v>
      </c>
      <c r="AT204" s="23" t="s">
        <v>145</v>
      </c>
      <c r="AU204" s="23" t="s">
        <v>82</v>
      </c>
      <c r="AY204" s="23" t="s">
        <v>143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80</v>
      </c>
      <c r="BK204" s="204">
        <f>ROUND(I204*H204,2)</f>
        <v>0</v>
      </c>
      <c r="BL204" s="23" t="s">
        <v>149</v>
      </c>
      <c r="BM204" s="23" t="s">
        <v>422</v>
      </c>
    </row>
    <row r="205" spans="2:65" s="11" customFormat="1" ht="12">
      <c r="B205" s="205"/>
      <c r="C205" s="206"/>
      <c r="D205" s="207" t="s">
        <v>151</v>
      </c>
      <c r="E205" s="208" t="s">
        <v>21</v>
      </c>
      <c r="F205" s="209" t="s">
        <v>99</v>
      </c>
      <c r="G205" s="206"/>
      <c r="H205" s="210">
        <v>127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151</v>
      </c>
      <c r="AU205" s="216" t="s">
        <v>82</v>
      </c>
      <c r="AV205" s="11" t="s">
        <v>82</v>
      </c>
      <c r="AW205" s="11" t="s">
        <v>35</v>
      </c>
      <c r="AX205" s="11" t="s">
        <v>80</v>
      </c>
      <c r="AY205" s="216" t="s">
        <v>143</v>
      </c>
    </row>
    <row r="206" spans="2:65" s="1" customFormat="1" ht="44.25" customHeight="1">
      <c r="B206" s="40"/>
      <c r="C206" s="193" t="s">
        <v>423</v>
      </c>
      <c r="D206" s="193" t="s">
        <v>145</v>
      </c>
      <c r="E206" s="194" t="s">
        <v>424</v>
      </c>
      <c r="F206" s="195" t="s">
        <v>425</v>
      </c>
      <c r="G206" s="196" t="s">
        <v>93</v>
      </c>
      <c r="H206" s="197">
        <v>75</v>
      </c>
      <c r="I206" s="198"/>
      <c r="J206" s="199">
        <f>ROUND(I206*H206,2)</f>
        <v>0</v>
      </c>
      <c r="K206" s="195" t="s">
        <v>148</v>
      </c>
      <c r="L206" s="60"/>
      <c r="M206" s="200" t="s">
        <v>21</v>
      </c>
      <c r="N206" s="201" t="s">
        <v>43</v>
      </c>
      <c r="O206" s="41"/>
      <c r="P206" s="202">
        <f>O206*H206</f>
        <v>0</v>
      </c>
      <c r="Q206" s="202">
        <v>0.16849</v>
      </c>
      <c r="R206" s="202">
        <f>Q206*H206</f>
        <v>12.636749999999999</v>
      </c>
      <c r="S206" s="202">
        <v>0</v>
      </c>
      <c r="T206" s="203">
        <f>S206*H206</f>
        <v>0</v>
      </c>
      <c r="AR206" s="23" t="s">
        <v>149</v>
      </c>
      <c r="AT206" s="23" t="s">
        <v>145</v>
      </c>
      <c r="AU206" s="23" t="s">
        <v>82</v>
      </c>
      <c r="AY206" s="23" t="s">
        <v>143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80</v>
      </c>
      <c r="BK206" s="204">
        <f>ROUND(I206*H206,2)</f>
        <v>0</v>
      </c>
      <c r="BL206" s="23" t="s">
        <v>149</v>
      </c>
      <c r="BM206" s="23" t="s">
        <v>426</v>
      </c>
    </row>
    <row r="207" spans="2:65" s="11" customFormat="1" ht="12">
      <c r="B207" s="205"/>
      <c r="C207" s="206"/>
      <c r="D207" s="217" t="s">
        <v>151</v>
      </c>
      <c r="E207" s="218" t="s">
        <v>21</v>
      </c>
      <c r="F207" s="219" t="s">
        <v>427</v>
      </c>
      <c r="G207" s="206"/>
      <c r="H207" s="220">
        <v>75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151</v>
      </c>
      <c r="AU207" s="216" t="s">
        <v>82</v>
      </c>
      <c r="AV207" s="11" t="s">
        <v>82</v>
      </c>
      <c r="AW207" s="11" t="s">
        <v>35</v>
      </c>
      <c r="AX207" s="11" t="s">
        <v>72</v>
      </c>
      <c r="AY207" s="216" t="s">
        <v>143</v>
      </c>
    </row>
    <row r="208" spans="2:65" s="12" customFormat="1" ht="12">
      <c r="B208" s="221"/>
      <c r="C208" s="222"/>
      <c r="D208" s="207" t="s">
        <v>151</v>
      </c>
      <c r="E208" s="223" t="s">
        <v>91</v>
      </c>
      <c r="F208" s="224" t="s">
        <v>163</v>
      </c>
      <c r="G208" s="222"/>
      <c r="H208" s="225">
        <v>75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151</v>
      </c>
      <c r="AU208" s="231" t="s">
        <v>82</v>
      </c>
      <c r="AV208" s="12" t="s">
        <v>149</v>
      </c>
      <c r="AW208" s="12" t="s">
        <v>35</v>
      </c>
      <c r="AX208" s="12" t="s">
        <v>80</v>
      </c>
      <c r="AY208" s="231" t="s">
        <v>143</v>
      </c>
    </row>
    <row r="209" spans="2:65" s="1" customFormat="1" ht="22.5" customHeight="1">
      <c r="B209" s="40"/>
      <c r="C209" s="243" t="s">
        <v>108</v>
      </c>
      <c r="D209" s="243" t="s">
        <v>210</v>
      </c>
      <c r="E209" s="244" t="s">
        <v>428</v>
      </c>
      <c r="F209" s="245" t="s">
        <v>429</v>
      </c>
      <c r="G209" s="246" t="s">
        <v>93</v>
      </c>
      <c r="H209" s="247">
        <v>75</v>
      </c>
      <c r="I209" s="248"/>
      <c r="J209" s="249">
        <f>ROUND(I209*H209,2)</f>
        <v>0</v>
      </c>
      <c r="K209" s="245" t="s">
        <v>148</v>
      </c>
      <c r="L209" s="250"/>
      <c r="M209" s="251" t="s">
        <v>21</v>
      </c>
      <c r="N209" s="252" t="s">
        <v>43</v>
      </c>
      <c r="O209" s="41"/>
      <c r="P209" s="202">
        <f>O209*H209</f>
        <v>0</v>
      </c>
      <c r="Q209" s="202">
        <v>4.4999999999999998E-2</v>
      </c>
      <c r="R209" s="202">
        <f>Q209*H209</f>
        <v>3.375</v>
      </c>
      <c r="S209" s="202">
        <v>0</v>
      </c>
      <c r="T209" s="203">
        <f>S209*H209</f>
        <v>0</v>
      </c>
      <c r="AR209" s="23" t="s">
        <v>185</v>
      </c>
      <c r="AT209" s="23" t="s">
        <v>210</v>
      </c>
      <c r="AU209" s="23" t="s">
        <v>82</v>
      </c>
      <c r="AY209" s="23" t="s">
        <v>143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80</v>
      </c>
      <c r="BK209" s="204">
        <f>ROUND(I209*H209,2)</f>
        <v>0</v>
      </c>
      <c r="BL209" s="23" t="s">
        <v>149</v>
      </c>
      <c r="BM209" s="23" t="s">
        <v>430</v>
      </c>
    </row>
    <row r="210" spans="2:65" s="1" customFormat="1" ht="44.25" customHeight="1">
      <c r="B210" s="40"/>
      <c r="C210" s="193" t="s">
        <v>431</v>
      </c>
      <c r="D210" s="193" t="s">
        <v>145</v>
      </c>
      <c r="E210" s="194" t="s">
        <v>432</v>
      </c>
      <c r="F210" s="195" t="s">
        <v>433</v>
      </c>
      <c r="G210" s="196" t="s">
        <v>93</v>
      </c>
      <c r="H210" s="197">
        <v>30</v>
      </c>
      <c r="I210" s="198"/>
      <c r="J210" s="199">
        <f>ROUND(I210*H210,2)</f>
        <v>0</v>
      </c>
      <c r="K210" s="195" t="s">
        <v>148</v>
      </c>
      <c r="L210" s="60"/>
      <c r="M210" s="200" t="s">
        <v>21</v>
      </c>
      <c r="N210" s="201" t="s">
        <v>43</v>
      </c>
      <c r="O210" s="41"/>
      <c r="P210" s="202">
        <f>O210*H210</f>
        <v>0</v>
      </c>
      <c r="Q210" s="202">
        <v>0.16849</v>
      </c>
      <c r="R210" s="202">
        <f>Q210*H210</f>
        <v>5.0547000000000004</v>
      </c>
      <c r="S210" s="202">
        <v>0</v>
      </c>
      <c r="T210" s="203">
        <f>S210*H210</f>
        <v>0</v>
      </c>
      <c r="AR210" s="23" t="s">
        <v>149</v>
      </c>
      <c r="AT210" s="23" t="s">
        <v>145</v>
      </c>
      <c r="AU210" s="23" t="s">
        <v>82</v>
      </c>
      <c r="AY210" s="23" t="s">
        <v>143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3" t="s">
        <v>80</v>
      </c>
      <c r="BK210" s="204">
        <f>ROUND(I210*H210,2)</f>
        <v>0</v>
      </c>
      <c r="BL210" s="23" t="s">
        <v>149</v>
      </c>
      <c r="BM210" s="23" t="s">
        <v>434</v>
      </c>
    </row>
    <row r="211" spans="2:65" s="11" customFormat="1" ht="12">
      <c r="B211" s="205"/>
      <c r="C211" s="206"/>
      <c r="D211" s="217" t="s">
        <v>151</v>
      </c>
      <c r="E211" s="218" t="s">
        <v>21</v>
      </c>
      <c r="F211" s="219" t="s">
        <v>435</v>
      </c>
      <c r="G211" s="206"/>
      <c r="H211" s="220">
        <v>30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151</v>
      </c>
      <c r="AU211" s="216" t="s">
        <v>82</v>
      </c>
      <c r="AV211" s="11" t="s">
        <v>82</v>
      </c>
      <c r="AW211" s="11" t="s">
        <v>35</v>
      </c>
      <c r="AX211" s="11" t="s">
        <v>72</v>
      </c>
      <c r="AY211" s="216" t="s">
        <v>143</v>
      </c>
    </row>
    <row r="212" spans="2:65" s="12" customFormat="1" ht="12">
      <c r="B212" s="221"/>
      <c r="C212" s="222"/>
      <c r="D212" s="207" t="s">
        <v>151</v>
      </c>
      <c r="E212" s="223" t="s">
        <v>95</v>
      </c>
      <c r="F212" s="224" t="s">
        <v>163</v>
      </c>
      <c r="G212" s="222"/>
      <c r="H212" s="225">
        <v>30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151</v>
      </c>
      <c r="AU212" s="231" t="s">
        <v>82</v>
      </c>
      <c r="AV212" s="12" t="s">
        <v>149</v>
      </c>
      <c r="AW212" s="12" t="s">
        <v>6</v>
      </c>
      <c r="AX212" s="12" t="s">
        <v>80</v>
      </c>
      <c r="AY212" s="231" t="s">
        <v>143</v>
      </c>
    </row>
    <row r="213" spans="2:65" s="1" customFormat="1" ht="22.5" customHeight="1">
      <c r="B213" s="40"/>
      <c r="C213" s="243" t="s">
        <v>436</v>
      </c>
      <c r="D213" s="243" t="s">
        <v>210</v>
      </c>
      <c r="E213" s="244" t="s">
        <v>437</v>
      </c>
      <c r="F213" s="245" t="s">
        <v>438</v>
      </c>
      <c r="G213" s="246" t="s">
        <v>93</v>
      </c>
      <c r="H213" s="247">
        <v>30</v>
      </c>
      <c r="I213" s="248"/>
      <c r="J213" s="249">
        <f>ROUND(I213*H213,2)</f>
        <v>0</v>
      </c>
      <c r="K213" s="245" t="s">
        <v>148</v>
      </c>
      <c r="L213" s="250"/>
      <c r="M213" s="251" t="s">
        <v>21</v>
      </c>
      <c r="N213" s="252" t="s">
        <v>43</v>
      </c>
      <c r="O213" s="41"/>
      <c r="P213" s="202">
        <f>O213*H213</f>
        <v>0</v>
      </c>
      <c r="Q213" s="202">
        <v>0.2</v>
      </c>
      <c r="R213" s="202">
        <f>Q213*H213</f>
        <v>6</v>
      </c>
      <c r="S213" s="202">
        <v>0</v>
      </c>
      <c r="T213" s="203">
        <f>S213*H213</f>
        <v>0</v>
      </c>
      <c r="AR213" s="23" t="s">
        <v>185</v>
      </c>
      <c r="AT213" s="23" t="s">
        <v>210</v>
      </c>
      <c r="AU213" s="23" t="s">
        <v>82</v>
      </c>
      <c r="AY213" s="23" t="s">
        <v>143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80</v>
      </c>
      <c r="BK213" s="204">
        <f>ROUND(I213*H213,2)</f>
        <v>0</v>
      </c>
      <c r="BL213" s="23" t="s">
        <v>149</v>
      </c>
      <c r="BM213" s="23" t="s">
        <v>439</v>
      </c>
    </row>
    <row r="214" spans="2:65" s="1" customFormat="1" ht="31.5" customHeight="1">
      <c r="B214" s="40"/>
      <c r="C214" s="193" t="s">
        <v>440</v>
      </c>
      <c r="D214" s="193" t="s">
        <v>145</v>
      </c>
      <c r="E214" s="194" t="s">
        <v>441</v>
      </c>
      <c r="F214" s="195" t="s">
        <v>442</v>
      </c>
      <c r="G214" s="196" t="s">
        <v>178</v>
      </c>
      <c r="H214" s="197">
        <v>15.75</v>
      </c>
      <c r="I214" s="198"/>
      <c r="J214" s="199">
        <f>ROUND(I214*H214,2)</f>
        <v>0</v>
      </c>
      <c r="K214" s="195" t="s">
        <v>148</v>
      </c>
      <c r="L214" s="60"/>
      <c r="M214" s="200" t="s">
        <v>21</v>
      </c>
      <c r="N214" s="201" t="s">
        <v>43</v>
      </c>
      <c r="O214" s="41"/>
      <c r="P214" s="202">
        <f>O214*H214</f>
        <v>0</v>
      </c>
      <c r="Q214" s="202">
        <v>2.2563399999999998</v>
      </c>
      <c r="R214" s="202">
        <f>Q214*H214</f>
        <v>35.537354999999998</v>
      </c>
      <c r="S214" s="202">
        <v>0</v>
      </c>
      <c r="T214" s="203">
        <f>S214*H214</f>
        <v>0</v>
      </c>
      <c r="AR214" s="23" t="s">
        <v>149</v>
      </c>
      <c r="AT214" s="23" t="s">
        <v>145</v>
      </c>
      <c r="AU214" s="23" t="s">
        <v>82</v>
      </c>
      <c r="AY214" s="23" t="s">
        <v>143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80</v>
      </c>
      <c r="BK214" s="204">
        <f>ROUND(I214*H214,2)</f>
        <v>0</v>
      </c>
      <c r="BL214" s="23" t="s">
        <v>149</v>
      </c>
      <c r="BM214" s="23" t="s">
        <v>443</v>
      </c>
    </row>
    <row r="215" spans="2:65" s="11" customFormat="1" ht="12">
      <c r="B215" s="205"/>
      <c r="C215" s="206"/>
      <c r="D215" s="217" t="s">
        <v>151</v>
      </c>
      <c r="E215" s="218" t="s">
        <v>21</v>
      </c>
      <c r="F215" s="219" t="s">
        <v>444</v>
      </c>
      <c r="G215" s="206"/>
      <c r="H215" s="220">
        <v>4.5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151</v>
      </c>
      <c r="AU215" s="216" t="s">
        <v>82</v>
      </c>
      <c r="AV215" s="11" t="s">
        <v>82</v>
      </c>
      <c r="AW215" s="11" t="s">
        <v>35</v>
      </c>
      <c r="AX215" s="11" t="s">
        <v>72</v>
      </c>
      <c r="AY215" s="216" t="s">
        <v>143</v>
      </c>
    </row>
    <row r="216" spans="2:65" s="11" customFormat="1" ht="12">
      <c r="B216" s="205"/>
      <c r="C216" s="206"/>
      <c r="D216" s="217" t="s">
        <v>151</v>
      </c>
      <c r="E216" s="218" t="s">
        <v>21</v>
      </c>
      <c r="F216" s="219" t="s">
        <v>445</v>
      </c>
      <c r="G216" s="206"/>
      <c r="H216" s="220">
        <v>11.25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151</v>
      </c>
      <c r="AU216" s="216" t="s">
        <v>82</v>
      </c>
      <c r="AV216" s="11" t="s">
        <v>82</v>
      </c>
      <c r="AW216" s="11" t="s">
        <v>35</v>
      </c>
      <c r="AX216" s="11" t="s">
        <v>72</v>
      </c>
      <c r="AY216" s="216" t="s">
        <v>143</v>
      </c>
    </row>
    <row r="217" spans="2:65" s="12" customFormat="1" ht="12">
      <c r="B217" s="221"/>
      <c r="C217" s="222"/>
      <c r="D217" s="207" t="s">
        <v>151</v>
      </c>
      <c r="E217" s="223" t="s">
        <v>21</v>
      </c>
      <c r="F217" s="224" t="s">
        <v>163</v>
      </c>
      <c r="G217" s="222"/>
      <c r="H217" s="225">
        <v>15.75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151</v>
      </c>
      <c r="AU217" s="231" t="s">
        <v>82</v>
      </c>
      <c r="AV217" s="12" t="s">
        <v>149</v>
      </c>
      <c r="AW217" s="12" t="s">
        <v>35</v>
      </c>
      <c r="AX217" s="12" t="s">
        <v>80</v>
      </c>
      <c r="AY217" s="231" t="s">
        <v>143</v>
      </c>
    </row>
    <row r="218" spans="2:65" s="1" customFormat="1" ht="22.5" customHeight="1">
      <c r="B218" s="40"/>
      <c r="C218" s="193" t="s">
        <v>446</v>
      </c>
      <c r="D218" s="193" t="s">
        <v>145</v>
      </c>
      <c r="E218" s="194" t="s">
        <v>447</v>
      </c>
      <c r="F218" s="195" t="s">
        <v>448</v>
      </c>
      <c r="G218" s="196" t="s">
        <v>93</v>
      </c>
      <c r="H218" s="197">
        <v>175</v>
      </c>
      <c r="I218" s="198"/>
      <c r="J218" s="199">
        <f>ROUND(I218*H218,2)</f>
        <v>0</v>
      </c>
      <c r="K218" s="195" t="s">
        <v>148</v>
      </c>
      <c r="L218" s="60"/>
      <c r="M218" s="200" t="s">
        <v>21</v>
      </c>
      <c r="N218" s="201" t="s">
        <v>43</v>
      </c>
      <c r="O218" s="41"/>
      <c r="P218" s="202">
        <f>O218*H218</f>
        <v>0</v>
      </c>
      <c r="Q218" s="202">
        <v>3.6999999999999999E-4</v>
      </c>
      <c r="R218" s="202">
        <f>Q218*H218</f>
        <v>6.4750000000000002E-2</v>
      </c>
      <c r="S218" s="202">
        <v>0</v>
      </c>
      <c r="T218" s="203">
        <f>S218*H218</f>
        <v>0</v>
      </c>
      <c r="AR218" s="23" t="s">
        <v>149</v>
      </c>
      <c r="AT218" s="23" t="s">
        <v>145</v>
      </c>
      <c r="AU218" s="23" t="s">
        <v>82</v>
      </c>
      <c r="AY218" s="23" t="s">
        <v>143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80</v>
      </c>
      <c r="BK218" s="204">
        <f>ROUND(I218*H218,2)</f>
        <v>0</v>
      </c>
      <c r="BL218" s="23" t="s">
        <v>149</v>
      </c>
      <c r="BM218" s="23" t="s">
        <v>449</v>
      </c>
    </row>
    <row r="219" spans="2:65" s="11" customFormat="1" ht="12">
      <c r="B219" s="205"/>
      <c r="C219" s="206"/>
      <c r="D219" s="207" t="s">
        <v>151</v>
      </c>
      <c r="E219" s="208" t="s">
        <v>21</v>
      </c>
      <c r="F219" s="209" t="s">
        <v>450</v>
      </c>
      <c r="G219" s="206"/>
      <c r="H219" s="210">
        <v>175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151</v>
      </c>
      <c r="AU219" s="216" t="s">
        <v>82</v>
      </c>
      <c r="AV219" s="11" t="s">
        <v>82</v>
      </c>
      <c r="AW219" s="11" t="s">
        <v>35</v>
      </c>
      <c r="AX219" s="11" t="s">
        <v>80</v>
      </c>
      <c r="AY219" s="216" t="s">
        <v>143</v>
      </c>
    </row>
    <row r="220" spans="2:65" s="1" customFormat="1" ht="22.5" customHeight="1">
      <c r="B220" s="40"/>
      <c r="C220" s="193" t="s">
        <v>451</v>
      </c>
      <c r="D220" s="193" t="s">
        <v>145</v>
      </c>
      <c r="E220" s="194" t="s">
        <v>452</v>
      </c>
      <c r="F220" s="195" t="s">
        <v>453</v>
      </c>
      <c r="G220" s="196" t="s">
        <v>101</v>
      </c>
      <c r="H220" s="197">
        <v>250</v>
      </c>
      <c r="I220" s="198"/>
      <c r="J220" s="199">
        <f>ROUND(I220*H220,2)</f>
        <v>0</v>
      </c>
      <c r="K220" s="195" t="s">
        <v>148</v>
      </c>
      <c r="L220" s="60"/>
      <c r="M220" s="200" t="s">
        <v>21</v>
      </c>
      <c r="N220" s="201" t="s">
        <v>43</v>
      </c>
      <c r="O220" s="41"/>
      <c r="P220" s="202">
        <f>O220*H220</f>
        <v>0</v>
      </c>
      <c r="Q220" s="202">
        <v>1.375E-2</v>
      </c>
      <c r="R220" s="202">
        <f>Q220*H220</f>
        <v>3.4375</v>
      </c>
      <c r="S220" s="202">
        <v>0</v>
      </c>
      <c r="T220" s="203">
        <f>S220*H220</f>
        <v>0</v>
      </c>
      <c r="AR220" s="23" t="s">
        <v>149</v>
      </c>
      <c r="AT220" s="23" t="s">
        <v>145</v>
      </c>
      <c r="AU220" s="23" t="s">
        <v>82</v>
      </c>
      <c r="AY220" s="23" t="s">
        <v>143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80</v>
      </c>
      <c r="BK220" s="204">
        <f>ROUND(I220*H220,2)</f>
        <v>0</v>
      </c>
      <c r="BL220" s="23" t="s">
        <v>149</v>
      </c>
      <c r="BM220" s="23" t="s">
        <v>454</v>
      </c>
    </row>
    <row r="221" spans="2:65" s="11" customFormat="1" ht="12">
      <c r="B221" s="205"/>
      <c r="C221" s="206"/>
      <c r="D221" s="207" t="s">
        <v>151</v>
      </c>
      <c r="E221" s="208" t="s">
        <v>21</v>
      </c>
      <c r="F221" s="209" t="s">
        <v>455</v>
      </c>
      <c r="G221" s="206"/>
      <c r="H221" s="210">
        <v>250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151</v>
      </c>
      <c r="AU221" s="216" t="s">
        <v>82</v>
      </c>
      <c r="AV221" s="11" t="s">
        <v>82</v>
      </c>
      <c r="AW221" s="11" t="s">
        <v>35</v>
      </c>
      <c r="AX221" s="11" t="s">
        <v>80</v>
      </c>
      <c r="AY221" s="216" t="s">
        <v>143</v>
      </c>
    </row>
    <row r="222" spans="2:65" s="1" customFormat="1" ht="31.5" customHeight="1">
      <c r="B222" s="40"/>
      <c r="C222" s="193" t="s">
        <v>456</v>
      </c>
      <c r="D222" s="193" t="s">
        <v>145</v>
      </c>
      <c r="E222" s="194" t="s">
        <v>457</v>
      </c>
      <c r="F222" s="195" t="s">
        <v>458</v>
      </c>
      <c r="G222" s="196" t="s">
        <v>93</v>
      </c>
      <c r="H222" s="197">
        <v>175</v>
      </c>
      <c r="I222" s="198"/>
      <c r="J222" s="199">
        <f>ROUND(I222*H222,2)</f>
        <v>0</v>
      </c>
      <c r="K222" s="195" t="s">
        <v>148</v>
      </c>
      <c r="L222" s="60"/>
      <c r="M222" s="200" t="s">
        <v>21</v>
      </c>
      <c r="N222" s="201" t="s">
        <v>43</v>
      </c>
      <c r="O222" s="41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3" t="s">
        <v>149</v>
      </c>
      <c r="AT222" s="23" t="s">
        <v>145</v>
      </c>
      <c r="AU222" s="23" t="s">
        <v>82</v>
      </c>
      <c r="AY222" s="23" t="s">
        <v>143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80</v>
      </c>
      <c r="BK222" s="204">
        <f>ROUND(I222*H222,2)</f>
        <v>0</v>
      </c>
      <c r="BL222" s="23" t="s">
        <v>149</v>
      </c>
      <c r="BM222" s="23" t="s">
        <v>459</v>
      </c>
    </row>
    <row r="223" spans="2:65" s="1" customFormat="1" ht="57" customHeight="1">
      <c r="B223" s="40"/>
      <c r="C223" s="193" t="s">
        <v>460</v>
      </c>
      <c r="D223" s="193" t="s">
        <v>145</v>
      </c>
      <c r="E223" s="194" t="s">
        <v>461</v>
      </c>
      <c r="F223" s="195" t="s">
        <v>462</v>
      </c>
      <c r="G223" s="196" t="s">
        <v>93</v>
      </c>
      <c r="H223" s="197">
        <v>2340</v>
      </c>
      <c r="I223" s="198"/>
      <c r="J223" s="199">
        <f>ROUND(I223*H223,2)</f>
        <v>0</v>
      </c>
      <c r="K223" s="195" t="s">
        <v>148</v>
      </c>
      <c r="L223" s="60"/>
      <c r="M223" s="200" t="s">
        <v>21</v>
      </c>
      <c r="N223" s="201" t="s">
        <v>43</v>
      </c>
      <c r="O223" s="41"/>
      <c r="P223" s="202">
        <f>O223*H223</f>
        <v>0</v>
      </c>
      <c r="Q223" s="202">
        <v>0</v>
      </c>
      <c r="R223" s="202">
        <f>Q223*H223</f>
        <v>0</v>
      </c>
      <c r="S223" s="202">
        <v>0.19400000000000001</v>
      </c>
      <c r="T223" s="203">
        <f>S223*H223</f>
        <v>453.96000000000004</v>
      </c>
      <c r="AR223" s="23" t="s">
        <v>149</v>
      </c>
      <c r="AT223" s="23" t="s">
        <v>145</v>
      </c>
      <c r="AU223" s="23" t="s">
        <v>82</v>
      </c>
      <c r="AY223" s="23" t="s">
        <v>143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80</v>
      </c>
      <c r="BK223" s="204">
        <f>ROUND(I223*H223,2)</f>
        <v>0</v>
      </c>
      <c r="BL223" s="23" t="s">
        <v>149</v>
      </c>
      <c r="BM223" s="23" t="s">
        <v>463</v>
      </c>
    </row>
    <row r="224" spans="2:65" s="11" customFormat="1" ht="12">
      <c r="B224" s="205"/>
      <c r="C224" s="206"/>
      <c r="D224" s="207" t="s">
        <v>151</v>
      </c>
      <c r="E224" s="208" t="s">
        <v>21</v>
      </c>
      <c r="F224" s="209" t="s">
        <v>464</v>
      </c>
      <c r="G224" s="206"/>
      <c r="H224" s="210">
        <v>2340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151</v>
      </c>
      <c r="AU224" s="216" t="s">
        <v>82</v>
      </c>
      <c r="AV224" s="11" t="s">
        <v>82</v>
      </c>
      <c r="AW224" s="11" t="s">
        <v>35</v>
      </c>
      <c r="AX224" s="11" t="s">
        <v>80</v>
      </c>
      <c r="AY224" s="216" t="s">
        <v>143</v>
      </c>
    </row>
    <row r="225" spans="2:65" s="1" customFormat="1" ht="31.5" customHeight="1">
      <c r="B225" s="40"/>
      <c r="C225" s="193" t="s">
        <v>465</v>
      </c>
      <c r="D225" s="193" t="s">
        <v>145</v>
      </c>
      <c r="E225" s="194" t="s">
        <v>466</v>
      </c>
      <c r="F225" s="195" t="s">
        <v>467</v>
      </c>
      <c r="G225" s="196" t="s">
        <v>101</v>
      </c>
      <c r="H225" s="197">
        <v>8995</v>
      </c>
      <c r="I225" s="198"/>
      <c r="J225" s="199">
        <f>ROUND(I225*H225,2)</f>
        <v>0</v>
      </c>
      <c r="K225" s="195" t="s">
        <v>148</v>
      </c>
      <c r="L225" s="60"/>
      <c r="M225" s="200" t="s">
        <v>21</v>
      </c>
      <c r="N225" s="201" t="s">
        <v>43</v>
      </c>
      <c r="O225" s="41"/>
      <c r="P225" s="202">
        <f>O225*H225</f>
        <v>0</v>
      </c>
      <c r="Q225" s="202">
        <v>0</v>
      </c>
      <c r="R225" s="202">
        <f>Q225*H225</f>
        <v>0</v>
      </c>
      <c r="S225" s="202">
        <v>0.02</v>
      </c>
      <c r="T225" s="203">
        <f>S225*H225</f>
        <v>179.9</v>
      </c>
      <c r="AR225" s="23" t="s">
        <v>149</v>
      </c>
      <c r="AT225" s="23" t="s">
        <v>145</v>
      </c>
      <c r="AU225" s="23" t="s">
        <v>82</v>
      </c>
      <c r="AY225" s="23" t="s">
        <v>143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3" t="s">
        <v>80</v>
      </c>
      <c r="BK225" s="204">
        <f>ROUND(I225*H225,2)</f>
        <v>0</v>
      </c>
      <c r="BL225" s="23" t="s">
        <v>149</v>
      </c>
      <c r="BM225" s="23" t="s">
        <v>468</v>
      </c>
    </row>
    <row r="226" spans="2:65" s="1" customFormat="1" ht="44.25" customHeight="1">
      <c r="B226" s="40"/>
      <c r="C226" s="193" t="s">
        <v>469</v>
      </c>
      <c r="D226" s="193" t="s">
        <v>145</v>
      </c>
      <c r="E226" s="194" t="s">
        <v>470</v>
      </c>
      <c r="F226" s="195" t="s">
        <v>471</v>
      </c>
      <c r="G226" s="196" t="s">
        <v>101</v>
      </c>
      <c r="H226" s="197">
        <v>8995</v>
      </c>
      <c r="I226" s="198"/>
      <c r="J226" s="199">
        <f>ROUND(I226*H226,2)</f>
        <v>0</v>
      </c>
      <c r="K226" s="195" t="s">
        <v>148</v>
      </c>
      <c r="L226" s="60"/>
      <c r="M226" s="200" t="s">
        <v>21</v>
      </c>
      <c r="N226" s="201" t="s">
        <v>43</v>
      </c>
      <c r="O226" s="41"/>
      <c r="P226" s="202">
        <f>O226*H226</f>
        <v>0</v>
      </c>
      <c r="Q226" s="202">
        <v>0</v>
      </c>
      <c r="R226" s="202">
        <f>Q226*H226</f>
        <v>0</v>
      </c>
      <c r="S226" s="202">
        <v>0.02</v>
      </c>
      <c r="T226" s="203">
        <f>S226*H226</f>
        <v>179.9</v>
      </c>
      <c r="AR226" s="23" t="s">
        <v>149</v>
      </c>
      <c r="AT226" s="23" t="s">
        <v>145</v>
      </c>
      <c r="AU226" s="23" t="s">
        <v>82</v>
      </c>
      <c r="AY226" s="23" t="s">
        <v>143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80</v>
      </c>
      <c r="BK226" s="204">
        <f>ROUND(I226*H226,2)</f>
        <v>0</v>
      </c>
      <c r="BL226" s="23" t="s">
        <v>149</v>
      </c>
      <c r="BM226" s="23" t="s">
        <v>472</v>
      </c>
    </row>
    <row r="227" spans="2:65" s="11" customFormat="1" ht="12">
      <c r="B227" s="205"/>
      <c r="C227" s="206"/>
      <c r="D227" s="217" t="s">
        <v>151</v>
      </c>
      <c r="E227" s="218" t="s">
        <v>21</v>
      </c>
      <c r="F227" s="219" t="s">
        <v>257</v>
      </c>
      <c r="G227" s="206"/>
      <c r="H227" s="220">
        <v>8850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151</v>
      </c>
      <c r="AU227" s="216" t="s">
        <v>82</v>
      </c>
      <c r="AV227" s="11" t="s">
        <v>82</v>
      </c>
      <c r="AW227" s="11" t="s">
        <v>35</v>
      </c>
      <c r="AX227" s="11" t="s">
        <v>72</v>
      </c>
      <c r="AY227" s="216" t="s">
        <v>143</v>
      </c>
    </row>
    <row r="228" spans="2:65" s="11" customFormat="1" ht="12">
      <c r="B228" s="205"/>
      <c r="C228" s="206"/>
      <c r="D228" s="217" t="s">
        <v>151</v>
      </c>
      <c r="E228" s="218" t="s">
        <v>21</v>
      </c>
      <c r="F228" s="219" t="s">
        <v>473</v>
      </c>
      <c r="G228" s="206"/>
      <c r="H228" s="220">
        <v>145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151</v>
      </c>
      <c r="AU228" s="216" t="s">
        <v>82</v>
      </c>
      <c r="AV228" s="11" t="s">
        <v>82</v>
      </c>
      <c r="AW228" s="11" t="s">
        <v>35</v>
      </c>
      <c r="AX228" s="11" t="s">
        <v>72</v>
      </c>
      <c r="AY228" s="216" t="s">
        <v>143</v>
      </c>
    </row>
    <row r="229" spans="2:65" s="12" customFormat="1" ht="12">
      <c r="B229" s="221"/>
      <c r="C229" s="222"/>
      <c r="D229" s="207" t="s">
        <v>151</v>
      </c>
      <c r="E229" s="223" t="s">
        <v>21</v>
      </c>
      <c r="F229" s="224" t="s">
        <v>163</v>
      </c>
      <c r="G229" s="222"/>
      <c r="H229" s="225">
        <v>8995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151</v>
      </c>
      <c r="AU229" s="231" t="s">
        <v>82</v>
      </c>
      <c r="AV229" s="12" t="s">
        <v>149</v>
      </c>
      <c r="AW229" s="12" t="s">
        <v>35</v>
      </c>
      <c r="AX229" s="12" t="s">
        <v>80</v>
      </c>
      <c r="AY229" s="231" t="s">
        <v>143</v>
      </c>
    </row>
    <row r="230" spans="2:65" s="1" customFormat="1" ht="44.25" customHeight="1">
      <c r="B230" s="40"/>
      <c r="C230" s="193" t="s">
        <v>474</v>
      </c>
      <c r="D230" s="193" t="s">
        <v>145</v>
      </c>
      <c r="E230" s="194" t="s">
        <v>475</v>
      </c>
      <c r="F230" s="195" t="s">
        <v>476</v>
      </c>
      <c r="G230" s="196" t="s">
        <v>280</v>
      </c>
      <c r="H230" s="197">
        <v>34</v>
      </c>
      <c r="I230" s="198"/>
      <c r="J230" s="199">
        <f>ROUND(I230*H230,2)</f>
        <v>0</v>
      </c>
      <c r="K230" s="195" t="s">
        <v>148</v>
      </c>
      <c r="L230" s="60"/>
      <c r="M230" s="200" t="s">
        <v>21</v>
      </c>
      <c r="N230" s="201" t="s">
        <v>43</v>
      </c>
      <c r="O230" s="41"/>
      <c r="P230" s="202">
        <f>O230*H230</f>
        <v>0</v>
      </c>
      <c r="Q230" s="202">
        <v>0</v>
      </c>
      <c r="R230" s="202">
        <f>Q230*H230</f>
        <v>0</v>
      </c>
      <c r="S230" s="202">
        <v>8.2000000000000003E-2</v>
      </c>
      <c r="T230" s="203">
        <f>S230*H230</f>
        <v>2.7880000000000003</v>
      </c>
      <c r="AR230" s="23" t="s">
        <v>149</v>
      </c>
      <c r="AT230" s="23" t="s">
        <v>145</v>
      </c>
      <c r="AU230" s="23" t="s">
        <v>82</v>
      </c>
      <c r="AY230" s="23" t="s">
        <v>143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80</v>
      </c>
      <c r="BK230" s="204">
        <f>ROUND(I230*H230,2)</f>
        <v>0</v>
      </c>
      <c r="BL230" s="23" t="s">
        <v>149</v>
      </c>
      <c r="BM230" s="23" t="s">
        <v>477</v>
      </c>
    </row>
    <row r="231" spans="2:65" s="10" customFormat="1" ht="29.85" customHeight="1">
      <c r="B231" s="176"/>
      <c r="C231" s="177"/>
      <c r="D231" s="190" t="s">
        <v>71</v>
      </c>
      <c r="E231" s="191" t="s">
        <v>478</v>
      </c>
      <c r="F231" s="191" t="s">
        <v>479</v>
      </c>
      <c r="G231" s="177"/>
      <c r="H231" s="177"/>
      <c r="I231" s="180"/>
      <c r="J231" s="192">
        <f>BK231</f>
        <v>0</v>
      </c>
      <c r="K231" s="177"/>
      <c r="L231" s="182"/>
      <c r="M231" s="183"/>
      <c r="N231" s="184"/>
      <c r="O231" s="184"/>
      <c r="P231" s="185">
        <f>SUM(P232:P253)</f>
        <v>0</v>
      </c>
      <c r="Q231" s="184"/>
      <c r="R231" s="185">
        <f>SUM(R232:R253)</f>
        <v>0</v>
      </c>
      <c r="S231" s="184"/>
      <c r="T231" s="186">
        <f>SUM(T232:T253)</f>
        <v>0</v>
      </c>
      <c r="AR231" s="187" t="s">
        <v>80</v>
      </c>
      <c r="AT231" s="188" t="s">
        <v>71</v>
      </c>
      <c r="AU231" s="188" t="s">
        <v>80</v>
      </c>
      <c r="AY231" s="187" t="s">
        <v>143</v>
      </c>
      <c r="BK231" s="189">
        <f>SUM(BK232:BK253)</f>
        <v>0</v>
      </c>
    </row>
    <row r="232" spans="2:65" s="1" customFormat="1" ht="31.5" customHeight="1">
      <c r="B232" s="40"/>
      <c r="C232" s="193" t="s">
        <v>480</v>
      </c>
      <c r="D232" s="193" t="s">
        <v>145</v>
      </c>
      <c r="E232" s="194" t="s">
        <v>481</v>
      </c>
      <c r="F232" s="195" t="s">
        <v>482</v>
      </c>
      <c r="G232" s="196" t="s">
        <v>202</v>
      </c>
      <c r="H232" s="197">
        <v>7180.95</v>
      </c>
      <c r="I232" s="198"/>
      <c r="J232" s="199">
        <f>ROUND(I232*H232,2)</f>
        <v>0</v>
      </c>
      <c r="K232" s="195" t="s">
        <v>148</v>
      </c>
      <c r="L232" s="60"/>
      <c r="M232" s="200" t="s">
        <v>21</v>
      </c>
      <c r="N232" s="201" t="s">
        <v>43</v>
      </c>
      <c r="O232" s="41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3" t="s">
        <v>149</v>
      </c>
      <c r="AT232" s="23" t="s">
        <v>145</v>
      </c>
      <c r="AU232" s="23" t="s">
        <v>82</v>
      </c>
      <c r="AY232" s="23" t="s">
        <v>143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80</v>
      </c>
      <c r="BK232" s="204">
        <f>ROUND(I232*H232,2)</f>
        <v>0</v>
      </c>
      <c r="BL232" s="23" t="s">
        <v>149</v>
      </c>
      <c r="BM232" s="23" t="s">
        <v>483</v>
      </c>
    </row>
    <row r="233" spans="2:65" s="11" customFormat="1" ht="12">
      <c r="B233" s="205"/>
      <c r="C233" s="206"/>
      <c r="D233" s="217" t="s">
        <v>151</v>
      </c>
      <c r="E233" s="218" t="s">
        <v>21</v>
      </c>
      <c r="F233" s="219" t="s">
        <v>484</v>
      </c>
      <c r="G233" s="206"/>
      <c r="H233" s="220">
        <v>5233.95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151</v>
      </c>
      <c r="AU233" s="216" t="s">
        <v>82</v>
      </c>
      <c r="AV233" s="11" t="s">
        <v>82</v>
      </c>
      <c r="AW233" s="11" t="s">
        <v>35</v>
      </c>
      <c r="AX233" s="11" t="s">
        <v>72</v>
      </c>
      <c r="AY233" s="216" t="s">
        <v>143</v>
      </c>
    </row>
    <row r="234" spans="2:65" s="13" customFormat="1" ht="12">
      <c r="B234" s="232"/>
      <c r="C234" s="233"/>
      <c r="D234" s="217" t="s">
        <v>151</v>
      </c>
      <c r="E234" s="234" t="s">
        <v>21</v>
      </c>
      <c r="F234" s="235" t="s">
        <v>167</v>
      </c>
      <c r="G234" s="233"/>
      <c r="H234" s="236" t="s">
        <v>21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151</v>
      </c>
      <c r="AU234" s="242" t="s">
        <v>82</v>
      </c>
      <c r="AV234" s="13" t="s">
        <v>80</v>
      </c>
      <c r="AW234" s="13" t="s">
        <v>35</v>
      </c>
      <c r="AX234" s="13" t="s">
        <v>72</v>
      </c>
      <c r="AY234" s="242" t="s">
        <v>143</v>
      </c>
    </row>
    <row r="235" spans="2:65" s="13" customFormat="1" ht="12">
      <c r="B235" s="232"/>
      <c r="C235" s="233"/>
      <c r="D235" s="217" t="s">
        <v>151</v>
      </c>
      <c r="E235" s="234" t="s">
        <v>21</v>
      </c>
      <c r="F235" s="235" t="s">
        <v>168</v>
      </c>
      <c r="G235" s="233"/>
      <c r="H235" s="236" t="s">
        <v>21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151</v>
      </c>
      <c r="AU235" s="242" t="s">
        <v>82</v>
      </c>
      <c r="AV235" s="13" t="s">
        <v>80</v>
      </c>
      <c r="AW235" s="13" t="s">
        <v>35</v>
      </c>
      <c r="AX235" s="13" t="s">
        <v>72</v>
      </c>
      <c r="AY235" s="242" t="s">
        <v>143</v>
      </c>
    </row>
    <row r="236" spans="2:65" s="11" customFormat="1" ht="12">
      <c r="B236" s="205"/>
      <c r="C236" s="206"/>
      <c r="D236" s="217" t="s">
        <v>151</v>
      </c>
      <c r="E236" s="218" t="s">
        <v>21</v>
      </c>
      <c r="F236" s="219" t="s">
        <v>485</v>
      </c>
      <c r="G236" s="206"/>
      <c r="H236" s="220">
        <v>1947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151</v>
      </c>
      <c r="AU236" s="216" t="s">
        <v>82</v>
      </c>
      <c r="AV236" s="11" t="s">
        <v>82</v>
      </c>
      <c r="AW236" s="11" t="s">
        <v>35</v>
      </c>
      <c r="AX236" s="11" t="s">
        <v>72</v>
      </c>
      <c r="AY236" s="216" t="s">
        <v>143</v>
      </c>
    </row>
    <row r="237" spans="2:65" s="12" customFormat="1" ht="12">
      <c r="B237" s="221"/>
      <c r="C237" s="222"/>
      <c r="D237" s="207" t="s">
        <v>151</v>
      </c>
      <c r="E237" s="223" t="s">
        <v>21</v>
      </c>
      <c r="F237" s="224" t="s">
        <v>163</v>
      </c>
      <c r="G237" s="222"/>
      <c r="H237" s="225">
        <v>7180.95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151</v>
      </c>
      <c r="AU237" s="231" t="s">
        <v>82</v>
      </c>
      <c r="AV237" s="12" t="s">
        <v>149</v>
      </c>
      <c r="AW237" s="12" t="s">
        <v>35</v>
      </c>
      <c r="AX237" s="12" t="s">
        <v>80</v>
      </c>
      <c r="AY237" s="231" t="s">
        <v>143</v>
      </c>
    </row>
    <row r="238" spans="2:65" s="1" customFormat="1" ht="31.5" customHeight="1">
      <c r="B238" s="40"/>
      <c r="C238" s="193" t="s">
        <v>486</v>
      </c>
      <c r="D238" s="193" t="s">
        <v>145</v>
      </c>
      <c r="E238" s="194" t="s">
        <v>487</v>
      </c>
      <c r="F238" s="195" t="s">
        <v>488</v>
      </c>
      <c r="G238" s="196" t="s">
        <v>202</v>
      </c>
      <c r="H238" s="197">
        <v>100533.3</v>
      </c>
      <c r="I238" s="198"/>
      <c r="J238" s="199">
        <f>ROUND(I238*H238,2)</f>
        <v>0</v>
      </c>
      <c r="K238" s="195" t="s">
        <v>148</v>
      </c>
      <c r="L238" s="60"/>
      <c r="M238" s="200" t="s">
        <v>21</v>
      </c>
      <c r="N238" s="201" t="s">
        <v>43</v>
      </c>
      <c r="O238" s="41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AR238" s="23" t="s">
        <v>149</v>
      </c>
      <c r="AT238" s="23" t="s">
        <v>145</v>
      </c>
      <c r="AU238" s="23" t="s">
        <v>82</v>
      </c>
      <c r="AY238" s="23" t="s">
        <v>143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80</v>
      </c>
      <c r="BK238" s="204">
        <f>ROUND(I238*H238,2)</f>
        <v>0</v>
      </c>
      <c r="BL238" s="23" t="s">
        <v>149</v>
      </c>
      <c r="BM238" s="23" t="s">
        <v>489</v>
      </c>
    </row>
    <row r="239" spans="2:65" s="11" customFormat="1" ht="12">
      <c r="B239" s="205"/>
      <c r="C239" s="206"/>
      <c r="D239" s="207" t="s">
        <v>151</v>
      </c>
      <c r="E239" s="206"/>
      <c r="F239" s="209" t="s">
        <v>490</v>
      </c>
      <c r="G239" s="206"/>
      <c r="H239" s="210">
        <v>100533.3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151</v>
      </c>
      <c r="AU239" s="216" t="s">
        <v>82</v>
      </c>
      <c r="AV239" s="11" t="s">
        <v>82</v>
      </c>
      <c r="AW239" s="11" t="s">
        <v>6</v>
      </c>
      <c r="AX239" s="11" t="s">
        <v>80</v>
      </c>
      <c r="AY239" s="216" t="s">
        <v>143</v>
      </c>
    </row>
    <row r="240" spans="2:65" s="1" customFormat="1" ht="31.5" customHeight="1">
      <c r="B240" s="40"/>
      <c r="C240" s="193" t="s">
        <v>491</v>
      </c>
      <c r="D240" s="193" t="s">
        <v>145</v>
      </c>
      <c r="E240" s="194" t="s">
        <v>492</v>
      </c>
      <c r="F240" s="195" t="s">
        <v>493</v>
      </c>
      <c r="G240" s="196" t="s">
        <v>202</v>
      </c>
      <c r="H240" s="197">
        <v>39.762999999999998</v>
      </c>
      <c r="I240" s="198"/>
      <c r="J240" s="199">
        <f>ROUND(I240*H240,2)</f>
        <v>0</v>
      </c>
      <c r="K240" s="195" t="s">
        <v>148</v>
      </c>
      <c r="L240" s="60"/>
      <c r="M240" s="200" t="s">
        <v>21</v>
      </c>
      <c r="N240" s="201" t="s">
        <v>43</v>
      </c>
      <c r="O240" s="41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AR240" s="23" t="s">
        <v>149</v>
      </c>
      <c r="AT240" s="23" t="s">
        <v>145</v>
      </c>
      <c r="AU240" s="23" t="s">
        <v>82</v>
      </c>
      <c r="AY240" s="23" t="s">
        <v>143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3" t="s">
        <v>80</v>
      </c>
      <c r="BK240" s="204">
        <f>ROUND(I240*H240,2)</f>
        <v>0</v>
      </c>
      <c r="BL240" s="23" t="s">
        <v>149</v>
      </c>
      <c r="BM240" s="23" t="s">
        <v>494</v>
      </c>
    </row>
    <row r="241" spans="2:65" s="11" customFormat="1" ht="12">
      <c r="B241" s="205"/>
      <c r="C241" s="206"/>
      <c r="D241" s="207" t="s">
        <v>151</v>
      </c>
      <c r="E241" s="208" t="s">
        <v>21</v>
      </c>
      <c r="F241" s="209" t="s">
        <v>495</v>
      </c>
      <c r="G241" s="206"/>
      <c r="H241" s="210">
        <v>39.762999999999998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151</v>
      </c>
      <c r="AU241" s="216" t="s">
        <v>82</v>
      </c>
      <c r="AV241" s="11" t="s">
        <v>82</v>
      </c>
      <c r="AW241" s="11" t="s">
        <v>35</v>
      </c>
      <c r="AX241" s="11" t="s">
        <v>80</v>
      </c>
      <c r="AY241" s="216" t="s">
        <v>143</v>
      </c>
    </row>
    <row r="242" spans="2:65" s="1" customFormat="1" ht="31.5" customHeight="1">
      <c r="B242" s="40"/>
      <c r="C242" s="193" t="s">
        <v>496</v>
      </c>
      <c r="D242" s="193" t="s">
        <v>145</v>
      </c>
      <c r="E242" s="194" t="s">
        <v>497</v>
      </c>
      <c r="F242" s="195" t="s">
        <v>488</v>
      </c>
      <c r="G242" s="196" t="s">
        <v>202</v>
      </c>
      <c r="H242" s="197">
        <v>556.68200000000002</v>
      </c>
      <c r="I242" s="198"/>
      <c r="J242" s="199">
        <f>ROUND(I242*H242,2)</f>
        <v>0</v>
      </c>
      <c r="K242" s="195" t="s">
        <v>148</v>
      </c>
      <c r="L242" s="60"/>
      <c r="M242" s="200" t="s">
        <v>21</v>
      </c>
      <c r="N242" s="201" t="s">
        <v>43</v>
      </c>
      <c r="O242" s="41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3" t="s">
        <v>149</v>
      </c>
      <c r="AT242" s="23" t="s">
        <v>145</v>
      </c>
      <c r="AU242" s="23" t="s">
        <v>82</v>
      </c>
      <c r="AY242" s="23" t="s">
        <v>143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3" t="s">
        <v>80</v>
      </c>
      <c r="BK242" s="204">
        <f>ROUND(I242*H242,2)</f>
        <v>0</v>
      </c>
      <c r="BL242" s="23" t="s">
        <v>149</v>
      </c>
      <c r="BM242" s="23" t="s">
        <v>498</v>
      </c>
    </row>
    <row r="243" spans="2:65" s="11" customFormat="1" ht="12">
      <c r="B243" s="205"/>
      <c r="C243" s="206"/>
      <c r="D243" s="207" t="s">
        <v>151</v>
      </c>
      <c r="E243" s="206"/>
      <c r="F243" s="209" t="s">
        <v>499</v>
      </c>
      <c r="G243" s="206"/>
      <c r="H243" s="210">
        <v>556.68200000000002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151</v>
      </c>
      <c r="AU243" s="216" t="s">
        <v>82</v>
      </c>
      <c r="AV243" s="11" t="s">
        <v>82</v>
      </c>
      <c r="AW243" s="11" t="s">
        <v>6</v>
      </c>
      <c r="AX243" s="11" t="s">
        <v>80</v>
      </c>
      <c r="AY243" s="216" t="s">
        <v>143</v>
      </c>
    </row>
    <row r="244" spans="2:65" s="1" customFormat="1" ht="31.5" customHeight="1">
      <c r="B244" s="40"/>
      <c r="C244" s="193" t="s">
        <v>94</v>
      </c>
      <c r="D244" s="193" t="s">
        <v>145</v>
      </c>
      <c r="E244" s="194" t="s">
        <v>500</v>
      </c>
      <c r="F244" s="195" t="s">
        <v>501</v>
      </c>
      <c r="G244" s="196" t="s">
        <v>202</v>
      </c>
      <c r="H244" s="197">
        <v>36.975000000000001</v>
      </c>
      <c r="I244" s="198"/>
      <c r="J244" s="199">
        <f>ROUND(I244*H244,2)</f>
        <v>0</v>
      </c>
      <c r="K244" s="195" t="s">
        <v>148</v>
      </c>
      <c r="L244" s="60"/>
      <c r="M244" s="200" t="s">
        <v>21</v>
      </c>
      <c r="N244" s="201" t="s">
        <v>43</v>
      </c>
      <c r="O244" s="41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AR244" s="23" t="s">
        <v>149</v>
      </c>
      <c r="AT244" s="23" t="s">
        <v>145</v>
      </c>
      <c r="AU244" s="23" t="s">
        <v>82</v>
      </c>
      <c r="AY244" s="23" t="s">
        <v>143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3" t="s">
        <v>80</v>
      </c>
      <c r="BK244" s="204">
        <f>ROUND(I244*H244,2)</f>
        <v>0</v>
      </c>
      <c r="BL244" s="23" t="s">
        <v>149</v>
      </c>
      <c r="BM244" s="23" t="s">
        <v>502</v>
      </c>
    </row>
    <row r="245" spans="2:65" s="11" customFormat="1" ht="12">
      <c r="B245" s="205"/>
      <c r="C245" s="206"/>
      <c r="D245" s="207" t="s">
        <v>151</v>
      </c>
      <c r="E245" s="208" t="s">
        <v>21</v>
      </c>
      <c r="F245" s="209" t="s">
        <v>503</v>
      </c>
      <c r="G245" s="206"/>
      <c r="H245" s="210">
        <v>36.975000000000001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151</v>
      </c>
      <c r="AU245" s="216" t="s">
        <v>82</v>
      </c>
      <c r="AV245" s="11" t="s">
        <v>82</v>
      </c>
      <c r="AW245" s="11" t="s">
        <v>35</v>
      </c>
      <c r="AX245" s="11" t="s">
        <v>80</v>
      </c>
      <c r="AY245" s="216" t="s">
        <v>143</v>
      </c>
    </row>
    <row r="246" spans="2:65" s="1" customFormat="1" ht="22.5" customHeight="1">
      <c r="B246" s="40"/>
      <c r="C246" s="193" t="s">
        <v>504</v>
      </c>
      <c r="D246" s="193" t="s">
        <v>145</v>
      </c>
      <c r="E246" s="194" t="s">
        <v>505</v>
      </c>
      <c r="F246" s="195" t="s">
        <v>506</v>
      </c>
      <c r="G246" s="196" t="s">
        <v>202</v>
      </c>
      <c r="H246" s="197">
        <v>2265.6</v>
      </c>
      <c r="I246" s="198"/>
      <c r="J246" s="199">
        <f>ROUND(I246*H246,2)</f>
        <v>0</v>
      </c>
      <c r="K246" s="195" t="s">
        <v>21</v>
      </c>
      <c r="L246" s="60"/>
      <c r="M246" s="200" t="s">
        <v>21</v>
      </c>
      <c r="N246" s="201" t="s">
        <v>43</v>
      </c>
      <c r="O246" s="41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3" t="s">
        <v>149</v>
      </c>
      <c r="AT246" s="23" t="s">
        <v>145</v>
      </c>
      <c r="AU246" s="23" t="s">
        <v>82</v>
      </c>
      <c r="AY246" s="23" t="s">
        <v>143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80</v>
      </c>
      <c r="BK246" s="204">
        <f>ROUND(I246*H246,2)</f>
        <v>0</v>
      </c>
      <c r="BL246" s="23" t="s">
        <v>149</v>
      </c>
      <c r="BM246" s="23" t="s">
        <v>507</v>
      </c>
    </row>
    <row r="247" spans="2:65" s="11" customFormat="1" ht="12">
      <c r="B247" s="205"/>
      <c r="C247" s="206"/>
      <c r="D247" s="207" t="s">
        <v>151</v>
      </c>
      <c r="E247" s="208" t="s">
        <v>21</v>
      </c>
      <c r="F247" s="209" t="s">
        <v>508</v>
      </c>
      <c r="G247" s="206"/>
      <c r="H247" s="210">
        <v>2265.6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151</v>
      </c>
      <c r="AU247" s="216" t="s">
        <v>82</v>
      </c>
      <c r="AV247" s="11" t="s">
        <v>82</v>
      </c>
      <c r="AW247" s="11" t="s">
        <v>35</v>
      </c>
      <c r="AX247" s="11" t="s">
        <v>80</v>
      </c>
      <c r="AY247" s="216" t="s">
        <v>143</v>
      </c>
    </row>
    <row r="248" spans="2:65" s="1" customFormat="1" ht="31.5" customHeight="1">
      <c r="B248" s="40"/>
      <c r="C248" s="193" t="s">
        <v>509</v>
      </c>
      <c r="D248" s="193" t="s">
        <v>145</v>
      </c>
      <c r="E248" s="194" t="s">
        <v>510</v>
      </c>
      <c r="F248" s="195" t="s">
        <v>201</v>
      </c>
      <c r="G248" s="196" t="s">
        <v>202</v>
      </c>
      <c r="H248" s="197">
        <v>4915.3500000000004</v>
      </c>
      <c r="I248" s="198"/>
      <c r="J248" s="199">
        <f>ROUND(I248*H248,2)</f>
        <v>0</v>
      </c>
      <c r="K248" s="195" t="s">
        <v>148</v>
      </c>
      <c r="L248" s="60"/>
      <c r="M248" s="200" t="s">
        <v>21</v>
      </c>
      <c r="N248" s="201" t="s">
        <v>43</v>
      </c>
      <c r="O248" s="41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3" t="s">
        <v>149</v>
      </c>
      <c r="AT248" s="23" t="s">
        <v>145</v>
      </c>
      <c r="AU248" s="23" t="s">
        <v>82</v>
      </c>
      <c r="AY248" s="23" t="s">
        <v>143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80</v>
      </c>
      <c r="BK248" s="204">
        <f>ROUND(I248*H248,2)</f>
        <v>0</v>
      </c>
      <c r="BL248" s="23" t="s">
        <v>149</v>
      </c>
      <c r="BM248" s="23" t="s">
        <v>511</v>
      </c>
    </row>
    <row r="249" spans="2:65" s="11" customFormat="1" ht="12">
      <c r="B249" s="205"/>
      <c r="C249" s="206"/>
      <c r="D249" s="217" t="s">
        <v>151</v>
      </c>
      <c r="E249" s="218" t="s">
        <v>21</v>
      </c>
      <c r="F249" s="219" t="s">
        <v>512</v>
      </c>
      <c r="G249" s="206"/>
      <c r="H249" s="220">
        <v>2968.35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151</v>
      </c>
      <c r="AU249" s="216" t="s">
        <v>82</v>
      </c>
      <c r="AV249" s="11" t="s">
        <v>82</v>
      </c>
      <c r="AW249" s="11" t="s">
        <v>35</v>
      </c>
      <c r="AX249" s="11" t="s">
        <v>72</v>
      </c>
      <c r="AY249" s="216" t="s">
        <v>143</v>
      </c>
    </row>
    <row r="250" spans="2:65" s="13" customFormat="1" ht="12">
      <c r="B250" s="232"/>
      <c r="C250" s="233"/>
      <c r="D250" s="217" t="s">
        <v>151</v>
      </c>
      <c r="E250" s="234" t="s">
        <v>21</v>
      </c>
      <c r="F250" s="235" t="s">
        <v>167</v>
      </c>
      <c r="G250" s="233"/>
      <c r="H250" s="236" t="s">
        <v>21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151</v>
      </c>
      <c r="AU250" s="242" t="s">
        <v>82</v>
      </c>
      <c r="AV250" s="13" t="s">
        <v>80</v>
      </c>
      <c r="AW250" s="13" t="s">
        <v>35</v>
      </c>
      <c r="AX250" s="13" t="s">
        <v>72</v>
      </c>
      <c r="AY250" s="242" t="s">
        <v>143</v>
      </c>
    </row>
    <row r="251" spans="2:65" s="13" customFormat="1" ht="12">
      <c r="B251" s="232"/>
      <c r="C251" s="233"/>
      <c r="D251" s="217" t="s">
        <v>151</v>
      </c>
      <c r="E251" s="234" t="s">
        <v>21</v>
      </c>
      <c r="F251" s="235" t="s">
        <v>168</v>
      </c>
      <c r="G251" s="233"/>
      <c r="H251" s="236" t="s">
        <v>21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151</v>
      </c>
      <c r="AU251" s="242" t="s">
        <v>82</v>
      </c>
      <c r="AV251" s="13" t="s">
        <v>80</v>
      </c>
      <c r="AW251" s="13" t="s">
        <v>35</v>
      </c>
      <c r="AX251" s="13" t="s">
        <v>72</v>
      </c>
      <c r="AY251" s="242" t="s">
        <v>143</v>
      </c>
    </row>
    <row r="252" spans="2:65" s="11" customFormat="1" ht="12">
      <c r="B252" s="205"/>
      <c r="C252" s="206"/>
      <c r="D252" s="217" t="s">
        <v>151</v>
      </c>
      <c r="E252" s="218" t="s">
        <v>21</v>
      </c>
      <c r="F252" s="219" t="s">
        <v>485</v>
      </c>
      <c r="G252" s="206"/>
      <c r="H252" s="220">
        <v>1947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151</v>
      </c>
      <c r="AU252" s="216" t="s">
        <v>82</v>
      </c>
      <c r="AV252" s="11" t="s">
        <v>82</v>
      </c>
      <c r="AW252" s="11" t="s">
        <v>35</v>
      </c>
      <c r="AX252" s="11" t="s">
        <v>72</v>
      </c>
      <c r="AY252" s="216" t="s">
        <v>143</v>
      </c>
    </row>
    <row r="253" spans="2:65" s="12" customFormat="1" ht="12">
      <c r="B253" s="221"/>
      <c r="C253" s="222"/>
      <c r="D253" s="217" t="s">
        <v>151</v>
      </c>
      <c r="E253" s="253" t="s">
        <v>21</v>
      </c>
      <c r="F253" s="254" t="s">
        <v>163</v>
      </c>
      <c r="G253" s="222"/>
      <c r="H253" s="255">
        <v>4915.3500000000004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151</v>
      </c>
      <c r="AU253" s="231" t="s">
        <v>82</v>
      </c>
      <c r="AV253" s="12" t="s">
        <v>149</v>
      </c>
      <c r="AW253" s="12" t="s">
        <v>35</v>
      </c>
      <c r="AX253" s="12" t="s">
        <v>80</v>
      </c>
      <c r="AY253" s="231" t="s">
        <v>143</v>
      </c>
    </row>
    <row r="254" spans="2:65" s="10" customFormat="1" ht="29.85" customHeight="1">
      <c r="B254" s="176"/>
      <c r="C254" s="177"/>
      <c r="D254" s="190" t="s">
        <v>71</v>
      </c>
      <c r="E254" s="191" t="s">
        <v>513</v>
      </c>
      <c r="F254" s="191" t="s">
        <v>514</v>
      </c>
      <c r="G254" s="177"/>
      <c r="H254" s="177"/>
      <c r="I254" s="180"/>
      <c r="J254" s="192">
        <f>BK254</f>
        <v>0</v>
      </c>
      <c r="K254" s="177"/>
      <c r="L254" s="182"/>
      <c r="M254" s="183"/>
      <c r="N254" s="184"/>
      <c r="O254" s="184"/>
      <c r="P254" s="185">
        <f>P255</f>
        <v>0</v>
      </c>
      <c r="Q254" s="184"/>
      <c r="R254" s="185">
        <f>R255</f>
        <v>0</v>
      </c>
      <c r="S254" s="184"/>
      <c r="T254" s="186">
        <f>T255</f>
        <v>0</v>
      </c>
      <c r="AR254" s="187" t="s">
        <v>80</v>
      </c>
      <c r="AT254" s="188" t="s">
        <v>71</v>
      </c>
      <c r="AU254" s="188" t="s">
        <v>80</v>
      </c>
      <c r="AY254" s="187" t="s">
        <v>143</v>
      </c>
      <c r="BK254" s="189">
        <f>BK255</f>
        <v>0</v>
      </c>
    </row>
    <row r="255" spans="2:65" s="1" customFormat="1" ht="31.5" customHeight="1">
      <c r="B255" s="40"/>
      <c r="C255" s="193" t="s">
        <v>515</v>
      </c>
      <c r="D255" s="193" t="s">
        <v>145</v>
      </c>
      <c r="E255" s="194" t="s">
        <v>516</v>
      </c>
      <c r="F255" s="195" t="s">
        <v>517</v>
      </c>
      <c r="G255" s="196" t="s">
        <v>202</v>
      </c>
      <c r="H255" s="197">
        <v>690.41800000000001</v>
      </c>
      <c r="I255" s="198"/>
      <c r="J255" s="199">
        <f>ROUND(I255*H255,2)</f>
        <v>0</v>
      </c>
      <c r="K255" s="195" t="s">
        <v>148</v>
      </c>
      <c r="L255" s="60"/>
      <c r="M255" s="200" t="s">
        <v>21</v>
      </c>
      <c r="N255" s="201" t="s">
        <v>43</v>
      </c>
      <c r="O255" s="41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3" t="s">
        <v>149</v>
      </c>
      <c r="AT255" s="23" t="s">
        <v>145</v>
      </c>
      <c r="AU255" s="23" t="s">
        <v>82</v>
      </c>
      <c r="AY255" s="23" t="s">
        <v>143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80</v>
      </c>
      <c r="BK255" s="204">
        <f>ROUND(I255*H255,2)</f>
        <v>0</v>
      </c>
      <c r="BL255" s="23" t="s">
        <v>149</v>
      </c>
      <c r="BM255" s="23" t="s">
        <v>518</v>
      </c>
    </row>
    <row r="256" spans="2:65" s="10" customFormat="1" ht="37.35" customHeight="1">
      <c r="B256" s="176"/>
      <c r="C256" s="177"/>
      <c r="D256" s="178" t="s">
        <v>71</v>
      </c>
      <c r="E256" s="179" t="s">
        <v>519</v>
      </c>
      <c r="F256" s="179" t="s">
        <v>520</v>
      </c>
      <c r="G256" s="177"/>
      <c r="H256" s="177"/>
      <c r="I256" s="180"/>
      <c r="J256" s="181">
        <f>BK256</f>
        <v>0</v>
      </c>
      <c r="K256" s="177"/>
      <c r="L256" s="182"/>
      <c r="M256" s="183"/>
      <c r="N256" s="184"/>
      <c r="O256" s="184"/>
      <c r="P256" s="185">
        <f>P257+P259</f>
        <v>0</v>
      </c>
      <c r="Q256" s="184"/>
      <c r="R256" s="185">
        <f>R257+R259</f>
        <v>2.5500000000000002E-3</v>
      </c>
      <c r="S256" s="184"/>
      <c r="T256" s="186">
        <f>T257+T259</f>
        <v>0</v>
      </c>
      <c r="AR256" s="187" t="s">
        <v>82</v>
      </c>
      <c r="AT256" s="188" t="s">
        <v>71</v>
      </c>
      <c r="AU256" s="188" t="s">
        <v>72</v>
      </c>
      <c r="AY256" s="187" t="s">
        <v>143</v>
      </c>
      <c r="BK256" s="189">
        <f>BK257+BK259</f>
        <v>0</v>
      </c>
    </row>
    <row r="257" spans="2:65" s="10" customFormat="1" ht="19.95" customHeight="1">
      <c r="B257" s="176"/>
      <c r="C257" s="177"/>
      <c r="D257" s="190" t="s">
        <v>71</v>
      </c>
      <c r="E257" s="191" t="s">
        <v>521</v>
      </c>
      <c r="F257" s="191" t="s">
        <v>522</v>
      </c>
      <c r="G257" s="177"/>
      <c r="H257" s="177"/>
      <c r="I257" s="180"/>
      <c r="J257" s="192">
        <f>BK257</f>
        <v>0</v>
      </c>
      <c r="K257" s="177"/>
      <c r="L257" s="182"/>
      <c r="M257" s="183"/>
      <c r="N257" s="184"/>
      <c r="O257" s="184"/>
      <c r="P257" s="185">
        <f>P258</f>
        <v>0</v>
      </c>
      <c r="Q257" s="184"/>
      <c r="R257" s="185">
        <f>R258</f>
        <v>0</v>
      </c>
      <c r="S257" s="184"/>
      <c r="T257" s="186">
        <f>T258</f>
        <v>0</v>
      </c>
      <c r="AR257" s="187" t="s">
        <v>82</v>
      </c>
      <c r="AT257" s="188" t="s">
        <v>71</v>
      </c>
      <c r="AU257" s="188" t="s">
        <v>80</v>
      </c>
      <c r="AY257" s="187" t="s">
        <v>143</v>
      </c>
      <c r="BK257" s="189">
        <f>BK258</f>
        <v>0</v>
      </c>
    </row>
    <row r="258" spans="2:65" s="1" customFormat="1" ht="22.5" customHeight="1">
      <c r="B258" s="40"/>
      <c r="C258" s="193" t="s">
        <v>523</v>
      </c>
      <c r="D258" s="193" t="s">
        <v>145</v>
      </c>
      <c r="E258" s="194" t="s">
        <v>524</v>
      </c>
      <c r="F258" s="195" t="s">
        <v>525</v>
      </c>
      <c r="G258" s="196" t="s">
        <v>526</v>
      </c>
      <c r="H258" s="197">
        <v>1</v>
      </c>
      <c r="I258" s="198"/>
      <c r="J258" s="199">
        <f>ROUND(I258*H258,2)</f>
        <v>0</v>
      </c>
      <c r="K258" s="195" t="s">
        <v>21</v>
      </c>
      <c r="L258" s="60"/>
      <c r="M258" s="200" t="s">
        <v>21</v>
      </c>
      <c r="N258" s="201" t="s">
        <v>43</v>
      </c>
      <c r="O258" s="41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3" t="s">
        <v>227</v>
      </c>
      <c r="AT258" s="23" t="s">
        <v>145</v>
      </c>
      <c r="AU258" s="23" t="s">
        <v>82</v>
      </c>
      <c r="AY258" s="23" t="s">
        <v>143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3" t="s">
        <v>80</v>
      </c>
      <c r="BK258" s="204">
        <f>ROUND(I258*H258,2)</f>
        <v>0</v>
      </c>
      <c r="BL258" s="23" t="s">
        <v>227</v>
      </c>
      <c r="BM258" s="23" t="s">
        <v>527</v>
      </c>
    </row>
    <row r="259" spans="2:65" s="10" customFormat="1" ht="29.85" customHeight="1">
      <c r="B259" s="176"/>
      <c r="C259" s="177"/>
      <c r="D259" s="190" t="s">
        <v>71</v>
      </c>
      <c r="E259" s="191" t="s">
        <v>528</v>
      </c>
      <c r="F259" s="191" t="s">
        <v>529</v>
      </c>
      <c r="G259" s="177"/>
      <c r="H259" s="177"/>
      <c r="I259" s="180"/>
      <c r="J259" s="192">
        <f>BK259</f>
        <v>0</v>
      </c>
      <c r="K259" s="177"/>
      <c r="L259" s="182"/>
      <c r="M259" s="183"/>
      <c r="N259" s="184"/>
      <c r="O259" s="184"/>
      <c r="P259" s="185">
        <f>P260</f>
        <v>0</v>
      </c>
      <c r="Q259" s="184"/>
      <c r="R259" s="185">
        <f>R260</f>
        <v>2.5500000000000002E-3</v>
      </c>
      <c r="S259" s="184"/>
      <c r="T259" s="186">
        <f>T260</f>
        <v>0</v>
      </c>
      <c r="AR259" s="187" t="s">
        <v>82</v>
      </c>
      <c r="AT259" s="188" t="s">
        <v>71</v>
      </c>
      <c r="AU259" s="188" t="s">
        <v>80</v>
      </c>
      <c r="AY259" s="187" t="s">
        <v>143</v>
      </c>
      <c r="BK259" s="189">
        <f>BK260</f>
        <v>0</v>
      </c>
    </row>
    <row r="260" spans="2:65" s="1" customFormat="1" ht="22.5" customHeight="1">
      <c r="B260" s="40"/>
      <c r="C260" s="193" t="s">
        <v>530</v>
      </c>
      <c r="D260" s="193" t="s">
        <v>145</v>
      </c>
      <c r="E260" s="194" t="s">
        <v>531</v>
      </c>
      <c r="F260" s="195" t="s">
        <v>532</v>
      </c>
      <c r="G260" s="196" t="s">
        <v>93</v>
      </c>
      <c r="H260" s="197">
        <v>15</v>
      </c>
      <c r="I260" s="198"/>
      <c r="J260" s="199">
        <f>ROUND(I260*H260,2)</f>
        <v>0</v>
      </c>
      <c r="K260" s="195" t="s">
        <v>21</v>
      </c>
      <c r="L260" s="60"/>
      <c r="M260" s="200" t="s">
        <v>21</v>
      </c>
      <c r="N260" s="201" t="s">
        <v>43</v>
      </c>
      <c r="O260" s="41"/>
      <c r="P260" s="202">
        <f>O260*H260</f>
        <v>0</v>
      </c>
      <c r="Q260" s="202">
        <v>1.7000000000000001E-4</v>
      </c>
      <c r="R260" s="202">
        <f>Q260*H260</f>
        <v>2.5500000000000002E-3</v>
      </c>
      <c r="S260" s="202">
        <v>0</v>
      </c>
      <c r="T260" s="203">
        <f>S260*H260</f>
        <v>0</v>
      </c>
      <c r="AR260" s="23" t="s">
        <v>227</v>
      </c>
      <c r="AT260" s="23" t="s">
        <v>145</v>
      </c>
      <c r="AU260" s="23" t="s">
        <v>82</v>
      </c>
      <c r="AY260" s="23" t="s">
        <v>143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3" t="s">
        <v>80</v>
      </c>
      <c r="BK260" s="204">
        <f>ROUND(I260*H260,2)</f>
        <v>0</v>
      </c>
      <c r="BL260" s="23" t="s">
        <v>227</v>
      </c>
      <c r="BM260" s="23" t="s">
        <v>533</v>
      </c>
    </row>
    <row r="261" spans="2:65" s="10" customFormat="1" ht="37.35" customHeight="1">
      <c r="B261" s="176"/>
      <c r="C261" s="177"/>
      <c r="D261" s="190" t="s">
        <v>71</v>
      </c>
      <c r="E261" s="256" t="s">
        <v>534</v>
      </c>
      <c r="F261" s="256" t="s">
        <v>535</v>
      </c>
      <c r="G261" s="177"/>
      <c r="H261" s="177"/>
      <c r="I261" s="180"/>
      <c r="J261" s="257">
        <f>BK261</f>
        <v>0</v>
      </c>
      <c r="K261" s="177"/>
      <c r="L261" s="182"/>
      <c r="M261" s="183"/>
      <c r="N261" s="184"/>
      <c r="O261" s="184"/>
      <c r="P261" s="185">
        <f>P262</f>
        <v>0</v>
      </c>
      <c r="Q261" s="184"/>
      <c r="R261" s="185">
        <f>R262</f>
        <v>0</v>
      </c>
      <c r="S261" s="184"/>
      <c r="T261" s="186">
        <f>T262</f>
        <v>0</v>
      </c>
      <c r="AR261" s="187" t="s">
        <v>149</v>
      </c>
      <c r="AT261" s="188" t="s">
        <v>71</v>
      </c>
      <c r="AU261" s="188" t="s">
        <v>72</v>
      </c>
      <c r="AY261" s="187" t="s">
        <v>143</v>
      </c>
      <c r="BK261" s="189">
        <f>BK262</f>
        <v>0</v>
      </c>
    </row>
    <row r="262" spans="2:65" s="1" customFormat="1" ht="22.5" customHeight="1">
      <c r="B262" s="40"/>
      <c r="C262" s="193" t="s">
        <v>536</v>
      </c>
      <c r="D262" s="193" t="s">
        <v>145</v>
      </c>
      <c r="E262" s="194" t="s">
        <v>537</v>
      </c>
      <c r="F262" s="195" t="s">
        <v>538</v>
      </c>
      <c r="G262" s="196" t="s">
        <v>280</v>
      </c>
      <c r="H262" s="197">
        <v>5</v>
      </c>
      <c r="I262" s="198"/>
      <c r="J262" s="199">
        <f>ROUND(I262*H262,2)</f>
        <v>0</v>
      </c>
      <c r="K262" s="195" t="s">
        <v>21</v>
      </c>
      <c r="L262" s="60"/>
      <c r="M262" s="200" t="s">
        <v>21</v>
      </c>
      <c r="N262" s="258" t="s">
        <v>43</v>
      </c>
      <c r="O262" s="259"/>
      <c r="P262" s="260">
        <f>O262*H262</f>
        <v>0</v>
      </c>
      <c r="Q262" s="260">
        <v>0</v>
      </c>
      <c r="R262" s="260">
        <f>Q262*H262</f>
        <v>0</v>
      </c>
      <c r="S262" s="260">
        <v>0</v>
      </c>
      <c r="T262" s="261">
        <f>S262*H262</f>
        <v>0</v>
      </c>
      <c r="AR262" s="23" t="s">
        <v>539</v>
      </c>
      <c r="AT262" s="23" t="s">
        <v>145</v>
      </c>
      <c r="AU262" s="23" t="s">
        <v>80</v>
      </c>
      <c r="AY262" s="23" t="s">
        <v>143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80</v>
      </c>
      <c r="BK262" s="204">
        <f>ROUND(I262*H262,2)</f>
        <v>0</v>
      </c>
      <c r="BL262" s="23" t="s">
        <v>539</v>
      </c>
      <c r="BM262" s="23" t="s">
        <v>540</v>
      </c>
    </row>
    <row r="263" spans="2:65" s="1" customFormat="1" ht="6.9" customHeight="1">
      <c r="B263" s="55"/>
      <c r="C263" s="56"/>
      <c r="D263" s="56"/>
      <c r="E263" s="56"/>
      <c r="F263" s="56"/>
      <c r="G263" s="56"/>
      <c r="H263" s="56"/>
      <c r="I263" s="139"/>
      <c r="J263" s="56"/>
      <c r="K263" s="56"/>
      <c r="L263" s="60"/>
    </row>
  </sheetData>
  <sheetProtection algorithmName="SHA-512" hashValue="vM59AxfQ+PGQZHtP2ustZRZ0DuO4pb/CU7zNu9H5lYm1s8JPLDHWX1Poefikz0SKP3KWbUOIMm6ZluGvH7x9Kg==" saltValue="Z6lOQmnEjUmEB56D04hARw==" spinCount="100000" sheet="1" objects="1" scenarios="1" formatCells="0" formatColumns="0" formatRows="0" sort="0" autoFilter="0"/>
  <autoFilter ref="C86:K262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0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85" t="s">
        <v>87</v>
      </c>
      <c r="H1" s="385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23" t="s">
        <v>85</v>
      </c>
    </row>
    <row r="3" spans="1:70" ht="6.9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82</v>
      </c>
    </row>
    <row r="4" spans="1:70" ht="36.9" customHeight="1">
      <c r="B4" s="27"/>
      <c r="C4" s="28"/>
      <c r="D4" s="29" t="s">
        <v>98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3.2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78" t="str">
        <f>'Rekapitulace stavby'!K6</f>
        <v>Zaříčanská, SÚ, Praha 21, č. akce 13462</v>
      </c>
      <c r="F7" s="379"/>
      <c r="G7" s="379"/>
      <c r="H7" s="379"/>
      <c r="I7" s="117"/>
      <c r="J7" s="28"/>
      <c r="K7" s="30"/>
    </row>
    <row r="8" spans="1:70" s="1" customFormat="1" ht="13.2">
      <c r="B8" s="40"/>
      <c r="C8" s="41"/>
      <c r="D8" s="36" t="s">
        <v>109</v>
      </c>
      <c r="E8" s="41"/>
      <c r="F8" s="41"/>
      <c r="G8" s="41"/>
      <c r="H8" s="41"/>
      <c r="I8" s="118"/>
      <c r="J8" s="41"/>
      <c r="K8" s="44"/>
    </row>
    <row r="9" spans="1:70" s="1" customFormat="1" ht="36.9" customHeight="1">
      <c r="B9" s="40"/>
      <c r="C9" s="41"/>
      <c r="D9" s="41"/>
      <c r="E9" s="380" t="s">
        <v>541</v>
      </c>
      <c r="F9" s="381"/>
      <c r="G9" s="381"/>
      <c r="H9" s="381"/>
      <c r="I9" s="118"/>
      <c r="J9" s="41"/>
      <c r="K9" s="44"/>
    </row>
    <row r="10" spans="1:70" s="1" customFormat="1" ht="12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12.7.2018</v>
      </c>
      <c r="K12" s="44"/>
    </row>
    <row r="13" spans="1:70" s="1" customFormat="1" ht="10.8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6.9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7" t="s">
        <v>21</v>
      </c>
      <c r="F24" s="347"/>
      <c r="G24" s="347"/>
      <c r="H24" s="347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38</v>
      </c>
      <c r="E27" s="41"/>
      <c r="F27" s="41"/>
      <c r="G27" s="41"/>
      <c r="H27" s="41"/>
      <c r="I27" s="118"/>
      <c r="J27" s="128">
        <f>ROUND(J77,2)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29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30">
        <f>ROUND(SUM(BE77:BE83), 2)</f>
        <v>0</v>
      </c>
      <c r="G30" s="41"/>
      <c r="H30" s="41"/>
      <c r="I30" s="131">
        <v>0.21</v>
      </c>
      <c r="J30" s="130">
        <f>ROUND(ROUND((SUM(BE77:BE83)),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30">
        <f>ROUND(SUM(BF77:BF83), 2)</f>
        <v>0</v>
      </c>
      <c r="G31" s="41"/>
      <c r="H31" s="41"/>
      <c r="I31" s="131">
        <v>0.15</v>
      </c>
      <c r="J31" s="130">
        <f>ROUND(ROUND((SUM(BF77:BF83)),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45</v>
      </c>
      <c r="F32" s="130">
        <f>ROUND(SUM(BG77:BG83),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46</v>
      </c>
      <c r="F33" s="130">
        <f>ROUND(SUM(BH77:BH83),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47</v>
      </c>
      <c r="F34" s="130">
        <f>ROUND(SUM(BI77:BI83),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48</v>
      </c>
      <c r="E36" s="78"/>
      <c r="F36" s="78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9" t="s">
        <v>111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8" t="str">
        <f>E7</f>
        <v>Zaříčanská, SÚ, Praha 21, č. akce 13462</v>
      </c>
      <c r="F45" s="379"/>
      <c r="G45" s="379"/>
      <c r="H45" s="379"/>
      <c r="I45" s="118"/>
      <c r="J45" s="41"/>
      <c r="K45" s="44"/>
    </row>
    <row r="46" spans="2:11" s="1" customFormat="1" ht="14.4" customHeight="1">
      <c r="B46" s="40"/>
      <c r="C46" s="36" t="s">
        <v>109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80" t="str">
        <f>E9</f>
        <v>02 - VON</v>
      </c>
      <c r="F47" s="381"/>
      <c r="G47" s="381"/>
      <c r="H47" s="381"/>
      <c r="I47" s="118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Újezd nad Lesy</v>
      </c>
      <c r="G49" s="41"/>
      <c r="H49" s="41"/>
      <c r="I49" s="119" t="s">
        <v>25</v>
      </c>
      <c r="J49" s="120" t="str">
        <f>IF(J12="","",J12)</f>
        <v>12.7.2018</v>
      </c>
      <c r="K49" s="44"/>
    </row>
    <row r="50" spans="2:47" s="1" customFormat="1" ht="6.9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 ht="13.2">
      <c r="B51" s="40"/>
      <c r="C51" s="36" t="s">
        <v>27</v>
      </c>
      <c r="D51" s="41"/>
      <c r="E51" s="41"/>
      <c r="F51" s="34" t="str">
        <f>E15</f>
        <v>TSK hl. m. Prahy</v>
      </c>
      <c r="G51" s="41"/>
      <c r="H51" s="41"/>
      <c r="I51" s="119" t="s">
        <v>33</v>
      </c>
      <c r="J51" s="34" t="str">
        <f>E21</f>
        <v>Grebner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114</v>
      </c>
      <c r="D56" s="41"/>
      <c r="E56" s="41"/>
      <c r="F56" s="41"/>
      <c r="G56" s="41"/>
      <c r="H56" s="41"/>
      <c r="I56" s="118"/>
      <c r="J56" s="128">
        <f>J77</f>
        <v>0</v>
      </c>
      <c r="K56" s="44"/>
      <c r="AU56" s="23" t="s">
        <v>115</v>
      </c>
    </row>
    <row r="57" spans="2:47" s="7" customFormat="1" ht="24.9" customHeight="1">
      <c r="B57" s="149"/>
      <c r="C57" s="150"/>
      <c r="D57" s="151" t="s">
        <v>542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47" s="1" customFormat="1" ht="21.75" customHeight="1">
      <c r="B58" s="40"/>
      <c r="C58" s="41"/>
      <c r="D58" s="41"/>
      <c r="E58" s="41"/>
      <c r="F58" s="41"/>
      <c r="G58" s="41"/>
      <c r="H58" s="41"/>
      <c r="I58" s="118"/>
      <c r="J58" s="41"/>
      <c r="K58" s="44"/>
    </row>
    <row r="59" spans="2:47" s="1" customFormat="1" ht="6.9" customHeight="1">
      <c r="B59" s="55"/>
      <c r="C59" s="56"/>
      <c r="D59" s="56"/>
      <c r="E59" s="56"/>
      <c r="F59" s="56"/>
      <c r="G59" s="56"/>
      <c r="H59" s="56"/>
      <c r="I59" s="139"/>
      <c r="J59" s="56"/>
      <c r="K59" s="57"/>
    </row>
    <row r="63" spans="2:47" s="1" customFormat="1" ht="6.9" customHeight="1">
      <c r="B63" s="58"/>
      <c r="C63" s="59"/>
      <c r="D63" s="59"/>
      <c r="E63" s="59"/>
      <c r="F63" s="59"/>
      <c r="G63" s="59"/>
      <c r="H63" s="59"/>
      <c r="I63" s="142"/>
      <c r="J63" s="59"/>
      <c r="K63" s="59"/>
      <c r="L63" s="60"/>
    </row>
    <row r="64" spans="2:47" s="1" customFormat="1" ht="36.9" customHeight="1">
      <c r="B64" s="40"/>
      <c r="C64" s="61" t="s">
        <v>127</v>
      </c>
      <c r="D64" s="62"/>
      <c r="E64" s="62"/>
      <c r="F64" s="62"/>
      <c r="G64" s="62"/>
      <c r="H64" s="62"/>
      <c r="I64" s="163"/>
      <c r="J64" s="62"/>
      <c r="K64" s="62"/>
      <c r="L64" s="60"/>
    </row>
    <row r="65" spans="2:65" s="1" customFormat="1" ht="6.9" customHeight="1">
      <c r="B65" s="40"/>
      <c r="C65" s="62"/>
      <c r="D65" s="62"/>
      <c r="E65" s="62"/>
      <c r="F65" s="62"/>
      <c r="G65" s="62"/>
      <c r="H65" s="62"/>
      <c r="I65" s="163"/>
      <c r="J65" s="62"/>
      <c r="K65" s="62"/>
      <c r="L65" s="60"/>
    </row>
    <row r="66" spans="2:65" s="1" customFormat="1" ht="14.4" customHeight="1">
      <c r="B66" s="40"/>
      <c r="C66" s="64" t="s">
        <v>18</v>
      </c>
      <c r="D66" s="62"/>
      <c r="E66" s="62"/>
      <c r="F66" s="62"/>
      <c r="G66" s="62"/>
      <c r="H66" s="62"/>
      <c r="I66" s="163"/>
      <c r="J66" s="62"/>
      <c r="K66" s="62"/>
      <c r="L66" s="60"/>
    </row>
    <row r="67" spans="2:65" s="1" customFormat="1" ht="22.5" customHeight="1">
      <c r="B67" s="40"/>
      <c r="C67" s="62"/>
      <c r="D67" s="62"/>
      <c r="E67" s="382" t="str">
        <f>E7</f>
        <v>Zaříčanská, SÚ, Praha 21, č. akce 13462</v>
      </c>
      <c r="F67" s="383"/>
      <c r="G67" s="383"/>
      <c r="H67" s="383"/>
      <c r="I67" s="163"/>
      <c r="J67" s="62"/>
      <c r="K67" s="62"/>
      <c r="L67" s="60"/>
    </row>
    <row r="68" spans="2:65" s="1" customFormat="1" ht="14.4" customHeight="1">
      <c r="B68" s="40"/>
      <c r="C68" s="64" t="s">
        <v>109</v>
      </c>
      <c r="D68" s="62"/>
      <c r="E68" s="62"/>
      <c r="F68" s="62"/>
      <c r="G68" s="62"/>
      <c r="H68" s="62"/>
      <c r="I68" s="163"/>
      <c r="J68" s="62"/>
      <c r="K68" s="62"/>
      <c r="L68" s="60"/>
    </row>
    <row r="69" spans="2:65" s="1" customFormat="1" ht="23.25" customHeight="1">
      <c r="B69" s="40"/>
      <c r="C69" s="62"/>
      <c r="D69" s="62"/>
      <c r="E69" s="358" t="str">
        <f>E9</f>
        <v>02 - VON</v>
      </c>
      <c r="F69" s="384"/>
      <c r="G69" s="384"/>
      <c r="H69" s="384"/>
      <c r="I69" s="163"/>
      <c r="J69" s="62"/>
      <c r="K69" s="62"/>
      <c r="L69" s="60"/>
    </row>
    <row r="70" spans="2:65" s="1" customFormat="1" ht="6.9" customHeight="1">
      <c r="B70" s="40"/>
      <c r="C70" s="62"/>
      <c r="D70" s="62"/>
      <c r="E70" s="62"/>
      <c r="F70" s="62"/>
      <c r="G70" s="62"/>
      <c r="H70" s="62"/>
      <c r="I70" s="163"/>
      <c r="J70" s="62"/>
      <c r="K70" s="62"/>
      <c r="L70" s="60"/>
    </row>
    <row r="71" spans="2:65" s="1" customFormat="1" ht="18" customHeight="1">
      <c r="B71" s="40"/>
      <c r="C71" s="64" t="s">
        <v>23</v>
      </c>
      <c r="D71" s="62"/>
      <c r="E71" s="62"/>
      <c r="F71" s="164" t="str">
        <f>F12</f>
        <v>Újezd nad Lesy</v>
      </c>
      <c r="G71" s="62"/>
      <c r="H71" s="62"/>
      <c r="I71" s="165" t="s">
        <v>25</v>
      </c>
      <c r="J71" s="72" t="str">
        <f>IF(J12="","",J12)</f>
        <v>12.7.2018</v>
      </c>
      <c r="K71" s="62"/>
      <c r="L71" s="60"/>
    </row>
    <row r="72" spans="2:65" s="1" customFormat="1" ht="6.9" customHeight="1">
      <c r="B72" s="40"/>
      <c r="C72" s="62"/>
      <c r="D72" s="62"/>
      <c r="E72" s="62"/>
      <c r="F72" s="62"/>
      <c r="G72" s="62"/>
      <c r="H72" s="62"/>
      <c r="I72" s="163"/>
      <c r="J72" s="62"/>
      <c r="K72" s="62"/>
      <c r="L72" s="60"/>
    </row>
    <row r="73" spans="2:65" s="1" customFormat="1" ht="13.2">
      <c r="B73" s="40"/>
      <c r="C73" s="64" t="s">
        <v>27</v>
      </c>
      <c r="D73" s="62"/>
      <c r="E73" s="62"/>
      <c r="F73" s="164" t="str">
        <f>E15</f>
        <v>TSK hl. m. Prahy</v>
      </c>
      <c r="G73" s="62"/>
      <c r="H73" s="62"/>
      <c r="I73" s="165" t="s">
        <v>33</v>
      </c>
      <c r="J73" s="164" t="str">
        <f>E21</f>
        <v>Grebner</v>
      </c>
      <c r="K73" s="62"/>
      <c r="L73" s="60"/>
    </row>
    <row r="74" spans="2:65" s="1" customFormat="1" ht="14.4" customHeight="1">
      <c r="B74" s="40"/>
      <c r="C74" s="64" t="s">
        <v>31</v>
      </c>
      <c r="D74" s="62"/>
      <c r="E74" s="62"/>
      <c r="F74" s="164" t="str">
        <f>IF(E18="","",E18)</f>
        <v/>
      </c>
      <c r="G74" s="62"/>
      <c r="H74" s="62"/>
      <c r="I74" s="163"/>
      <c r="J74" s="62"/>
      <c r="K74" s="62"/>
      <c r="L74" s="60"/>
    </row>
    <row r="75" spans="2:65" s="1" customFormat="1" ht="10.35" customHeight="1">
      <c r="B75" s="40"/>
      <c r="C75" s="62"/>
      <c r="D75" s="62"/>
      <c r="E75" s="62"/>
      <c r="F75" s="62"/>
      <c r="G75" s="62"/>
      <c r="H75" s="62"/>
      <c r="I75" s="163"/>
      <c r="J75" s="62"/>
      <c r="K75" s="62"/>
      <c r="L75" s="60"/>
    </row>
    <row r="76" spans="2:65" s="9" customFormat="1" ht="29.25" customHeight="1">
      <c r="B76" s="166"/>
      <c r="C76" s="167" t="s">
        <v>128</v>
      </c>
      <c r="D76" s="168" t="s">
        <v>57</v>
      </c>
      <c r="E76" s="168" t="s">
        <v>53</v>
      </c>
      <c r="F76" s="168" t="s">
        <v>129</v>
      </c>
      <c r="G76" s="168" t="s">
        <v>130</v>
      </c>
      <c r="H76" s="168" t="s">
        <v>131</v>
      </c>
      <c r="I76" s="169" t="s">
        <v>132</v>
      </c>
      <c r="J76" s="168" t="s">
        <v>113</v>
      </c>
      <c r="K76" s="170" t="s">
        <v>133</v>
      </c>
      <c r="L76" s="171"/>
      <c r="M76" s="80" t="s">
        <v>134</v>
      </c>
      <c r="N76" s="81" t="s">
        <v>42</v>
      </c>
      <c r="O76" s="81" t="s">
        <v>135</v>
      </c>
      <c r="P76" s="81" t="s">
        <v>136</v>
      </c>
      <c r="Q76" s="81" t="s">
        <v>137</v>
      </c>
      <c r="R76" s="81" t="s">
        <v>138</v>
      </c>
      <c r="S76" s="81" t="s">
        <v>139</v>
      </c>
      <c r="T76" s="82" t="s">
        <v>140</v>
      </c>
    </row>
    <row r="77" spans="2:65" s="1" customFormat="1" ht="29.25" customHeight="1">
      <c r="B77" s="40"/>
      <c r="C77" s="86" t="s">
        <v>114</v>
      </c>
      <c r="D77" s="62"/>
      <c r="E77" s="62"/>
      <c r="F77" s="62"/>
      <c r="G77" s="62"/>
      <c r="H77" s="62"/>
      <c r="I77" s="163"/>
      <c r="J77" s="172">
        <f>BK77</f>
        <v>0</v>
      </c>
      <c r="K77" s="62"/>
      <c r="L77" s="60"/>
      <c r="M77" s="83"/>
      <c r="N77" s="84"/>
      <c r="O77" s="84"/>
      <c r="P77" s="173">
        <f>P78</f>
        <v>0</v>
      </c>
      <c r="Q77" s="84"/>
      <c r="R77" s="173">
        <f>R78</f>
        <v>0</v>
      </c>
      <c r="S77" s="84"/>
      <c r="T77" s="174">
        <f>T78</f>
        <v>0</v>
      </c>
      <c r="AT77" s="23" t="s">
        <v>71</v>
      </c>
      <c r="AU77" s="23" t="s">
        <v>115</v>
      </c>
      <c r="BK77" s="175">
        <f>BK78</f>
        <v>0</v>
      </c>
    </row>
    <row r="78" spans="2:65" s="10" customFormat="1" ht="37.35" customHeight="1">
      <c r="B78" s="176"/>
      <c r="C78" s="177"/>
      <c r="D78" s="190" t="s">
        <v>71</v>
      </c>
      <c r="E78" s="256" t="s">
        <v>543</v>
      </c>
      <c r="F78" s="256" t="s">
        <v>544</v>
      </c>
      <c r="G78" s="177"/>
      <c r="H78" s="177"/>
      <c r="I78" s="180"/>
      <c r="J78" s="257">
        <f>BK78</f>
        <v>0</v>
      </c>
      <c r="K78" s="177"/>
      <c r="L78" s="182"/>
      <c r="M78" s="183"/>
      <c r="N78" s="184"/>
      <c r="O78" s="184"/>
      <c r="P78" s="185">
        <f>SUM(P79:P83)</f>
        <v>0</v>
      </c>
      <c r="Q78" s="184"/>
      <c r="R78" s="185">
        <f>SUM(R79:R83)</f>
        <v>0</v>
      </c>
      <c r="S78" s="184"/>
      <c r="T78" s="186">
        <f>SUM(T79:T83)</f>
        <v>0</v>
      </c>
      <c r="AR78" s="187" t="s">
        <v>170</v>
      </c>
      <c r="AT78" s="188" t="s">
        <v>71</v>
      </c>
      <c r="AU78" s="188" t="s">
        <v>72</v>
      </c>
      <c r="AY78" s="187" t="s">
        <v>143</v>
      </c>
      <c r="BK78" s="189">
        <f>SUM(BK79:BK83)</f>
        <v>0</v>
      </c>
    </row>
    <row r="79" spans="2:65" s="1" customFormat="1" ht="22.5" customHeight="1">
      <c r="B79" s="40"/>
      <c r="C79" s="193" t="s">
        <v>80</v>
      </c>
      <c r="D79" s="193" t="s">
        <v>145</v>
      </c>
      <c r="E79" s="194" t="s">
        <v>545</v>
      </c>
      <c r="F79" s="195" t="s">
        <v>546</v>
      </c>
      <c r="G79" s="196" t="s">
        <v>547</v>
      </c>
      <c r="H79" s="197">
        <v>1</v>
      </c>
      <c r="I79" s="198"/>
      <c r="J79" s="199">
        <f>ROUND(I79*H79,2)</f>
        <v>0</v>
      </c>
      <c r="K79" s="195" t="s">
        <v>148</v>
      </c>
      <c r="L79" s="60"/>
      <c r="M79" s="200" t="s">
        <v>21</v>
      </c>
      <c r="N79" s="201" t="s">
        <v>43</v>
      </c>
      <c r="O79" s="41"/>
      <c r="P79" s="202">
        <f>O79*H79</f>
        <v>0</v>
      </c>
      <c r="Q79" s="202">
        <v>0</v>
      </c>
      <c r="R79" s="202">
        <f>Q79*H79</f>
        <v>0</v>
      </c>
      <c r="S79" s="202">
        <v>0</v>
      </c>
      <c r="T79" s="203">
        <f>S79*H79</f>
        <v>0</v>
      </c>
      <c r="AR79" s="23" t="s">
        <v>548</v>
      </c>
      <c r="AT79" s="23" t="s">
        <v>145</v>
      </c>
      <c r="AU79" s="23" t="s">
        <v>80</v>
      </c>
      <c r="AY79" s="23" t="s">
        <v>143</v>
      </c>
      <c r="BE79" s="204">
        <f>IF(N79="základní",J79,0)</f>
        <v>0</v>
      </c>
      <c r="BF79" s="204">
        <f>IF(N79="snížená",J79,0)</f>
        <v>0</v>
      </c>
      <c r="BG79" s="204">
        <f>IF(N79="zákl. přenesená",J79,0)</f>
        <v>0</v>
      </c>
      <c r="BH79" s="204">
        <f>IF(N79="sníž. přenesená",J79,0)</f>
        <v>0</v>
      </c>
      <c r="BI79" s="204">
        <f>IF(N79="nulová",J79,0)</f>
        <v>0</v>
      </c>
      <c r="BJ79" s="23" t="s">
        <v>80</v>
      </c>
      <c r="BK79" s="204">
        <f>ROUND(I79*H79,2)</f>
        <v>0</v>
      </c>
      <c r="BL79" s="23" t="s">
        <v>548</v>
      </c>
      <c r="BM79" s="23" t="s">
        <v>549</v>
      </c>
    </row>
    <row r="80" spans="2:65" s="1" customFormat="1" ht="22.5" customHeight="1">
      <c r="B80" s="40"/>
      <c r="C80" s="193" t="s">
        <v>82</v>
      </c>
      <c r="D80" s="193" t="s">
        <v>145</v>
      </c>
      <c r="E80" s="194" t="s">
        <v>550</v>
      </c>
      <c r="F80" s="195" t="s">
        <v>551</v>
      </c>
      <c r="G80" s="196" t="s">
        <v>280</v>
      </c>
      <c r="H80" s="197">
        <v>40</v>
      </c>
      <c r="I80" s="198"/>
      <c r="J80" s="199">
        <f>ROUND(I80*H80,2)</f>
        <v>0</v>
      </c>
      <c r="K80" s="195" t="s">
        <v>21</v>
      </c>
      <c r="L80" s="60"/>
      <c r="M80" s="200" t="s">
        <v>21</v>
      </c>
      <c r="N80" s="201" t="s">
        <v>43</v>
      </c>
      <c r="O80" s="41"/>
      <c r="P80" s="202">
        <f>O80*H80</f>
        <v>0</v>
      </c>
      <c r="Q80" s="202">
        <v>0</v>
      </c>
      <c r="R80" s="202">
        <f>Q80*H80</f>
        <v>0</v>
      </c>
      <c r="S80" s="202">
        <v>0</v>
      </c>
      <c r="T80" s="203">
        <f>S80*H80</f>
        <v>0</v>
      </c>
      <c r="AR80" s="23" t="s">
        <v>548</v>
      </c>
      <c r="AT80" s="23" t="s">
        <v>145</v>
      </c>
      <c r="AU80" s="23" t="s">
        <v>80</v>
      </c>
      <c r="AY80" s="23" t="s">
        <v>143</v>
      </c>
      <c r="BE80" s="204">
        <f>IF(N80="základní",J80,0)</f>
        <v>0</v>
      </c>
      <c r="BF80" s="204">
        <f>IF(N80="snížená",J80,0)</f>
        <v>0</v>
      </c>
      <c r="BG80" s="204">
        <f>IF(N80="zákl. přenesená",J80,0)</f>
        <v>0</v>
      </c>
      <c r="BH80" s="204">
        <f>IF(N80="sníž. přenesená",J80,0)</f>
        <v>0</v>
      </c>
      <c r="BI80" s="204">
        <f>IF(N80="nulová",J80,0)</f>
        <v>0</v>
      </c>
      <c r="BJ80" s="23" t="s">
        <v>80</v>
      </c>
      <c r="BK80" s="204">
        <f>ROUND(I80*H80,2)</f>
        <v>0</v>
      </c>
      <c r="BL80" s="23" t="s">
        <v>548</v>
      </c>
      <c r="BM80" s="23" t="s">
        <v>552</v>
      </c>
    </row>
    <row r="81" spans="2:65" s="1" customFormat="1" ht="22.5" customHeight="1">
      <c r="B81" s="40"/>
      <c r="C81" s="193" t="s">
        <v>157</v>
      </c>
      <c r="D81" s="193" t="s">
        <v>145</v>
      </c>
      <c r="E81" s="194" t="s">
        <v>553</v>
      </c>
      <c r="F81" s="195" t="s">
        <v>554</v>
      </c>
      <c r="G81" s="196" t="s">
        <v>280</v>
      </c>
      <c r="H81" s="197">
        <v>2</v>
      </c>
      <c r="I81" s="198"/>
      <c r="J81" s="199">
        <f>ROUND(I81*H81,2)</f>
        <v>0</v>
      </c>
      <c r="K81" s="195" t="s">
        <v>21</v>
      </c>
      <c r="L81" s="60"/>
      <c r="M81" s="200" t="s">
        <v>21</v>
      </c>
      <c r="N81" s="201" t="s">
        <v>43</v>
      </c>
      <c r="O81" s="4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548</v>
      </c>
      <c r="AT81" s="23" t="s">
        <v>145</v>
      </c>
      <c r="AU81" s="23" t="s">
        <v>80</v>
      </c>
      <c r="AY81" s="23" t="s">
        <v>143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80</v>
      </c>
      <c r="BK81" s="204">
        <f>ROUND(I81*H81,2)</f>
        <v>0</v>
      </c>
      <c r="BL81" s="23" t="s">
        <v>548</v>
      </c>
      <c r="BM81" s="23" t="s">
        <v>555</v>
      </c>
    </row>
    <row r="82" spans="2:65" s="1" customFormat="1" ht="22.5" customHeight="1">
      <c r="B82" s="40"/>
      <c r="C82" s="193" t="s">
        <v>149</v>
      </c>
      <c r="D82" s="193" t="s">
        <v>145</v>
      </c>
      <c r="E82" s="194" t="s">
        <v>556</v>
      </c>
      <c r="F82" s="195" t="s">
        <v>557</v>
      </c>
      <c r="G82" s="196" t="s">
        <v>280</v>
      </c>
      <c r="H82" s="197">
        <v>2</v>
      </c>
      <c r="I82" s="198"/>
      <c r="J82" s="199">
        <f>ROUND(I82*H82,2)</f>
        <v>0</v>
      </c>
      <c r="K82" s="195" t="s">
        <v>21</v>
      </c>
      <c r="L82" s="60"/>
      <c r="M82" s="200" t="s">
        <v>21</v>
      </c>
      <c r="N82" s="201" t="s">
        <v>43</v>
      </c>
      <c r="O82" s="41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3" t="s">
        <v>548</v>
      </c>
      <c r="AT82" s="23" t="s">
        <v>145</v>
      </c>
      <c r="AU82" s="23" t="s">
        <v>80</v>
      </c>
      <c r="AY82" s="23" t="s">
        <v>143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3" t="s">
        <v>80</v>
      </c>
      <c r="BK82" s="204">
        <f>ROUND(I82*H82,2)</f>
        <v>0</v>
      </c>
      <c r="BL82" s="23" t="s">
        <v>548</v>
      </c>
      <c r="BM82" s="23" t="s">
        <v>558</v>
      </c>
    </row>
    <row r="83" spans="2:65" s="1" customFormat="1" ht="31.5" customHeight="1">
      <c r="B83" s="40"/>
      <c r="C83" s="193" t="s">
        <v>170</v>
      </c>
      <c r="D83" s="193" t="s">
        <v>145</v>
      </c>
      <c r="E83" s="194" t="s">
        <v>559</v>
      </c>
      <c r="F83" s="195" t="s">
        <v>560</v>
      </c>
      <c r="G83" s="196" t="s">
        <v>547</v>
      </c>
      <c r="H83" s="197">
        <v>1</v>
      </c>
      <c r="I83" s="198"/>
      <c r="J83" s="199">
        <f>ROUND(I83*H83,2)</f>
        <v>0</v>
      </c>
      <c r="K83" s="195" t="s">
        <v>21</v>
      </c>
      <c r="L83" s="60"/>
      <c r="M83" s="200" t="s">
        <v>21</v>
      </c>
      <c r="N83" s="258" t="s">
        <v>43</v>
      </c>
      <c r="O83" s="259"/>
      <c r="P83" s="260">
        <f>O83*H83</f>
        <v>0</v>
      </c>
      <c r="Q83" s="260">
        <v>0</v>
      </c>
      <c r="R83" s="260">
        <f>Q83*H83</f>
        <v>0</v>
      </c>
      <c r="S83" s="260">
        <v>0</v>
      </c>
      <c r="T83" s="261">
        <f>S83*H83</f>
        <v>0</v>
      </c>
      <c r="AR83" s="23" t="s">
        <v>548</v>
      </c>
      <c r="AT83" s="23" t="s">
        <v>145</v>
      </c>
      <c r="AU83" s="23" t="s">
        <v>80</v>
      </c>
      <c r="AY83" s="23" t="s">
        <v>143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3" t="s">
        <v>80</v>
      </c>
      <c r="BK83" s="204">
        <f>ROUND(I83*H83,2)</f>
        <v>0</v>
      </c>
      <c r="BL83" s="23" t="s">
        <v>548</v>
      </c>
      <c r="BM83" s="23" t="s">
        <v>561</v>
      </c>
    </row>
    <row r="84" spans="2:65" s="1" customFormat="1" ht="6.9" customHeight="1">
      <c r="B84" s="55"/>
      <c r="C84" s="56"/>
      <c r="D84" s="56"/>
      <c r="E84" s="56"/>
      <c r="F84" s="56"/>
      <c r="G84" s="56"/>
      <c r="H84" s="56"/>
      <c r="I84" s="139"/>
      <c r="J84" s="56"/>
      <c r="K84" s="56"/>
      <c r="L84" s="60"/>
    </row>
  </sheetData>
  <sheetProtection algorithmName="SHA-512" hashValue="aFeCy8FUKll4gbnrLBhOuQashITvNEOehxI5cY7asOAMPpDmi7xabUN3VSWuqtqVmRqHud4Am+1rMN9d18evBg==" saltValue="yzhTRqskR3gO4OyKKeea9Q==" spinCount="100000" sheet="1" objects="1" scenarios="1" formatCells="0" formatColumns="0" formatRows="0" sort="0" autoFilter="0"/>
  <autoFilter ref="C76:K83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62" customWidth="1"/>
    <col min="2" max="2" width="1.7109375" style="262" customWidth="1"/>
    <col min="3" max="4" width="5" style="262" customWidth="1"/>
    <col min="5" max="5" width="11.7109375" style="262" customWidth="1"/>
    <col min="6" max="6" width="9.140625" style="262" customWidth="1"/>
    <col min="7" max="7" width="5" style="262" customWidth="1"/>
    <col min="8" max="8" width="77.85546875" style="262" customWidth="1"/>
    <col min="9" max="10" width="20" style="262" customWidth="1"/>
    <col min="11" max="11" width="1.7109375" style="262" customWidth="1"/>
  </cols>
  <sheetData>
    <row r="1" spans="2:1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>
      <c r="B3" s="266"/>
      <c r="C3" s="389" t="s">
        <v>562</v>
      </c>
      <c r="D3" s="389"/>
      <c r="E3" s="389"/>
      <c r="F3" s="389"/>
      <c r="G3" s="389"/>
      <c r="H3" s="389"/>
      <c r="I3" s="389"/>
      <c r="J3" s="389"/>
      <c r="K3" s="267"/>
    </row>
    <row r="4" spans="2:11" ht="25.5" customHeight="1">
      <c r="B4" s="268"/>
      <c r="C4" s="393" t="s">
        <v>563</v>
      </c>
      <c r="D4" s="393"/>
      <c r="E4" s="393"/>
      <c r="F4" s="393"/>
      <c r="G4" s="393"/>
      <c r="H4" s="393"/>
      <c r="I4" s="393"/>
      <c r="J4" s="393"/>
      <c r="K4" s="269"/>
    </row>
    <row r="5" spans="2:1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8"/>
      <c r="C6" s="392" t="s">
        <v>564</v>
      </c>
      <c r="D6" s="392"/>
      <c r="E6" s="392"/>
      <c r="F6" s="392"/>
      <c r="G6" s="392"/>
      <c r="H6" s="392"/>
      <c r="I6" s="392"/>
      <c r="J6" s="392"/>
      <c r="K6" s="269"/>
    </row>
    <row r="7" spans="2:11" ht="15" customHeight="1">
      <c r="B7" s="272"/>
      <c r="C7" s="392" t="s">
        <v>565</v>
      </c>
      <c r="D7" s="392"/>
      <c r="E7" s="392"/>
      <c r="F7" s="392"/>
      <c r="G7" s="392"/>
      <c r="H7" s="392"/>
      <c r="I7" s="392"/>
      <c r="J7" s="392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392" t="s">
        <v>566</v>
      </c>
      <c r="D9" s="392"/>
      <c r="E9" s="392"/>
      <c r="F9" s="392"/>
      <c r="G9" s="392"/>
      <c r="H9" s="392"/>
      <c r="I9" s="392"/>
      <c r="J9" s="392"/>
      <c r="K9" s="269"/>
    </row>
    <row r="10" spans="2:11" ht="15" customHeight="1">
      <c r="B10" s="272"/>
      <c r="C10" s="271"/>
      <c r="D10" s="392" t="s">
        <v>567</v>
      </c>
      <c r="E10" s="392"/>
      <c r="F10" s="392"/>
      <c r="G10" s="392"/>
      <c r="H10" s="392"/>
      <c r="I10" s="392"/>
      <c r="J10" s="392"/>
      <c r="K10" s="269"/>
    </row>
    <row r="11" spans="2:11" ht="15" customHeight="1">
      <c r="B11" s="272"/>
      <c r="C11" s="273"/>
      <c r="D11" s="392" t="s">
        <v>568</v>
      </c>
      <c r="E11" s="392"/>
      <c r="F11" s="392"/>
      <c r="G11" s="392"/>
      <c r="H11" s="392"/>
      <c r="I11" s="392"/>
      <c r="J11" s="392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392" t="s">
        <v>569</v>
      </c>
      <c r="E13" s="392"/>
      <c r="F13" s="392"/>
      <c r="G13" s="392"/>
      <c r="H13" s="392"/>
      <c r="I13" s="392"/>
      <c r="J13" s="392"/>
      <c r="K13" s="269"/>
    </row>
    <row r="14" spans="2:11" ht="15" customHeight="1">
      <c r="B14" s="272"/>
      <c r="C14" s="273"/>
      <c r="D14" s="392" t="s">
        <v>570</v>
      </c>
      <c r="E14" s="392"/>
      <c r="F14" s="392"/>
      <c r="G14" s="392"/>
      <c r="H14" s="392"/>
      <c r="I14" s="392"/>
      <c r="J14" s="392"/>
      <c r="K14" s="269"/>
    </row>
    <row r="15" spans="2:11" ht="15" customHeight="1">
      <c r="B15" s="272"/>
      <c r="C15" s="273"/>
      <c r="D15" s="392" t="s">
        <v>571</v>
      </c>
      <c r="E15" s="392"/>
      <c r="F15" s="392"/>
      <c r="G15" s="392"/>
      <c r="H15" s="392"/>
      <c r="I15" s="392"/>
      <c r="J15" s="392"/>
      <c r="K15" s="269"/>
    </row>
    <row r="16" spans="2:11" ht="15" customHeight="1">
      <c r="B16" s="272"/>
      <c r="C16" s="273"/>
      <c r="D16" s="273"/>
      <c r="E16" s="274" t="s">
        <v>79</v>
      </c>
      <c r="F16" s="392" t="s">
        <v>572</v>
      </c>
      <c r="G16" s="392"/>
      <c r="H16" s="392"/>
      <c r="I16" s="392"/>
      <c r="J16" s="392"/>
      <c r="K16" s="269"/>
    </row>
    <row r="17" spans="2:11" ht="15" customHeight="1">
      <c r="B17" s="272"/>
      <c r="C17" s="273"/>
      <c r="D17" s="273"/>
      <c r="E17" s="274" t="s">
        <v>573</v>
      </c>
      <c r="F17" s="392" t="s">
        <v>574</v>
      </c>
      <c r="G17" s="392"/>
      <c r="H17" s="392"/>
      <c r="I17" s="392"/>
      <c r="J17" s="392"/>
      <c r="K17" s="269"/>
    </row>
    <row r="18" spans="2:11" ht="15" customHeight="1">
      <c r="B18" s="272"/>
      <c r="C18" s="273"/>
      <c r="D18" s="273"/>
      <c r="E18" s="274" t="s">
        <v>575</v>
      </c>
      <c r="F18" s="392" t="s">
        <v>576</v>
      </c>
      <c r="G18" s="392"/>
      <c r="H18" s="392"/>
      <c r="I18" s="392"/>
      <c r="J18" s="392"/>
      <c r="K18" s="269"/>
    </row>
    <row r="19" spans="2:11" ht="15" customHeight="1">
      <c r="B19" s="272"/>
      <c r="C19" s="273"/>
      <c r="D19" s="273"/>
      <c r="E19" s="274" t="s">
        <v>84</v>
      </c>
      <c r="F19" s="392" t="s">
        <v>577</v>
      </c>
      <c r="G19" s="392"/>
      <c r="H19" s="392"/>
      <c r="I19" s="392"/>
      <c r="J19" s="392"/>
      <c r="K19" s="269"/>
    </row>
    <row r="20" spans="2:11" ht="15" customHeight="1">
      <c r="B20" s="272"/>
      <c r="C20" s="273"/>
      <c r="D20" s="273"/>
      <c r="E20" s="274" t="s">
        <v>534</v>
      </c>
      <c r="F20" s="392" t="s">
        <v>535</v>
      </c>
      <c r="G20" s="392"/>
      <c r="H20" s="392"/>
      <c r="I20" s="392"/>
      <c r="J20" s="392"/>
      <c r="K20" s="269"/>
    </row>
    <row r="21" spans="2:11" ht="15" customHeight="1">
      <c r="B21" s="272"/>
      <c r="C21" s="273"/>
      <c r="D21" s="273"/>
      <c r="E21" s="274" t="s">
        <v>578</v>
      </c>
      <c r="F21" s="392" t="s">
        <v>579</v>
      </c>
      <c r="G21" s="392"/>
      <c r="H21" s="392"/>
      <c r="I21" s="392"/>
      <c r="J21" s="392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392" t="s">
        <v>580</v>
      </c>
      <c r="D23" s="392"/>
      <c r="E23" s="392"/>
      <c r="F23" s="392"/>
      <c r="G23" s="392"/>
      <c r="H23" s="392"/>
      <c r="I23" s="392"/>
      <c r="J23" s="392"/>
      <c r="K23" s="269"/>
    </row>
    <row r="24" spans="2:11" ht="15" customHeight="1">
      <c r="B24" s="272"/>
      <c r="C24" s="392" t="s">
        <v>581</v>
      </c>
      <c r="D24" s="392"/>
      <c r="E24" s="392"/>
      <c r="F24" s="392"/>
      <c r="G24" s="392"/>
      <c r="H24" s="392"/>
      <c r="I24" s="392"/>
      <c r="J24" s="392"/>
      <c r="K24" s="269"/>
    </row>
    <row r="25" spans="2:11" ht="15" customHeight="1">
      <c r="B25" s="272"/>
      <c r="C25" s="271"/>
      <c r="D25" s="392" t="s">
        <v>582</v>
      </c>
      <c r="E25" s="392"/>
      <c r="F25" s="392"/>
      <c r="G25" s="392"/>
      <c r="H25" s="392"/>
      <c r="I25" s="392"/>
      <c r="J25" s="392"/>
      <c r="K25" s="269"/>
    </row>
    <row r="26" spans="2:11" ht="15" customHeight="1">
      <c r="B26" s="272"/>
      <c r="C26" s="273"/>
      <c r="D26" s="392" t="s">
        <v>583</v>
      </c>
      <c r="E26" s="392"/>
      <c r="F26" s="392"/>
      <c r="G26" s="392"/>
      <c r="H26" s="392"/>
      <c r="I26" s="392"/>
      <c r="J26" s="392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392" t="s">
        <v>584</v>
      </c>
      <c r="E28" s="392"/>
      <c r="F28" s="392"/>
      <c r="G28" s="392"/>
      <c r="H28" s="392"/>
      <c r="I28" s="392"/>
      <c r="J28" s="392"/>
      <c r="K28" s="269"/>
    </row>
    <row r="29" spans="2:11" ht="15" customHeight="1">
      <c r="B29" s="272"/>
      <c r="C29" s="273"/>
      <c r="D29" s="392" t="s">
        <v>585</v>
      </c>
      <c r="E29" s="392"/>
      <c r="F29" s="392"/>
      <c r="G29" s="392"/>
      <c r="H29" s="392"/>
      <c r="I29" s="392"/>
      <c r="J29" s="392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392" t="s">
        <v>586</v>
      </c>
      <c r="E31" s="392"/>
      <c r="F31" s="392"/>
      <c r="G31" s="392"/>
      <c r="H31" s="392"/>
      <c r="I31" s="392"/>
      <c r="J31" s="392"/>
      <c r="K31" s="269"/>
    </row>
    <row r="32" spans="2:11" ht="15" customHeight="1">
      <c r="B32" s="272"/>
      <c r="C32" s="273"/>
      <c r="D32" s="392" t="s">
        <v>587</v>
      </c>
      <c r="E32" s="392"/>
      <c r="F32" s="392"/>
      <c r="G32" s="392"/>
      <c r="H32" s="392"/>
      <c r="I32" s="392"/>
      <c r="J32" s="392"/>
      <c r="K32" s="269"/>
    </row>
    <row r="33" spans="2:11" ht="15" customHeight="1">
      <c r="B33" s="272"/>
      <c r="C33" s="273"/>
      <c r="D33" s="392" t="s">
        <v>588</v>
      </c>
      <c r="E33" s="392"/>
      <c r="F33" s="392"/>
      <c r="G33" s="392"/>
      <c r="H33" s="392"/>
      <c r="I33" s="392"/>
      <c r="J33" s="392"/>
      <c r="K33" s="269"/>
    </row>
    <row r="34" spans="2:11" ht="15" customHeight="1">
      <c r="B34" s="272"/>
      <c r="C34" s="273"/>
      <c r="D34" s="271"/>
      <c r="E34" s="275" t="s">
        <v>128</v>
      </c>
      <c r="F34" s="271"/>
      <c r="G34" s="392" t="s">
        <v>589</v>
      </c>
      <c r="H34" s="392"/>
      <c r="I34" s="392"/>
      <c r="J34" s="392"/>
      <c r="K34" s="269"/>
    </row>
    <row r="35" spans="2:11" ht="30.75" customHeight="1">
      <c r="B35" s="272"/>
      <c r="C35" s="273"/>
      <c r="D35" s="271"/>
      <c r="E35" s="275" t="s">
        <v>590</v>
      </c>
      <c r="F35" s="271"/>
      <c r="G35" s="392" t="s">
        <v>591</v>
      </c>
      <c r="H35" s="392"/>
      <c r="I35" s="392"/>
      <c r="J35" s="392"/>
      <c r="K35" s="269"/>
    </row>
    <row r="36" spans="2:11" ht="15" customHeight="1">
      <c r="B36" s="272"/>
      <c r="C36" s="273"/>
      <c r="D36" s="271"/>
      <c r="E36" s="275" t="s">
        <v>53</v>
      </c>
      <c r="F36" s="271"/>
      <c r="G36" s="392" t="s">
        <v>592</v>
      </c>
      <c r="H36" s="392"/>
      <c r="I36" s="392"/>
      <c r="J36" s="392"/>
      <c r="K36" s="269"/>
    </row>
    <row r="37" spans="2:11" ht="15" customHeight="1">
      <c r="B37" s="272"/>
      <c r="C37" s="273"/>
      <c r="D37" s="271"/>
      <c r="E37" s="275" t="s">
        <v>129</v>
      </c>
      <c r="F37" s="271"/>
      <c r="G37" s="392" t="s">
        <v>593</v>
      </c>
      <c r="H37" s="392"/>
      <c r="I37" s="392"/>
      <c r="J37" s="392"/>
      <c r="K37" s="269"/>
    </row>
    <row r="38" spans="2:11" ht="15" customHeight="1">
      <c r="B38" s="272"/>
      <c r="C38" s="273"/>
      <c r="D38" s="271"/>
      <c r="E38" s="275" t="s">
        <v>130</v>
      </c>
      <c r="F38" s="271"/>
      <c r="G38" s="392" t="s">
        <v>594</v>
      </c>
      <c r="H38" s="392"/>
      <c r="I38" s="392"/>
      <c r="J38" s="392"/>
      <c r="K38" s="269"/>
    </row>
    <row r="39" spans="2:11" ht="15" customHeight="1">
      <c r="B39" s="272"/>
      <c r="C39" s="273"/>
      <c r="D39" s="271"/>
      <c r="E39" s="275" t="s">
        <v>131</v>
      </c>
      <c r="F39" s="271"/>
      <c r="G39" s="392" t="s">
        <v>595</v>
      </c>
      <c r="H39" s="392"/>
      <c r="I39" s="392"/>
      <c r="J39" s="392"/>
      <c r="K39" s="269"/>
    </row>
    <row r="40" spans="2:11" ht="15" customHeight="1">
      <c r="B40" s="272"/>
      <c r="C40" s="273"/>
      <c r="D40" s="271"/>
      <c r="E40" s="275" t="s">
        <v>596</v>
      </c>
      <c r="F40" s="271"/>
      <c r="G40" s="392" t="s">
        <v>597</v>
      </c>
      <c r="H40" s="392"/>
      <c r="I40" s="392"/>
      <c r="J40" s="392"/>
      <c r="K40" s="269"/>
    </row>
    <row r="41" spans="2:11" ht="15" customHeight="1">
      <c r="B41" s="272"/>
      <c r="C41" s="273"/>
      <c r="D41" s="271"/>
      <c r="E41" s="275"/>
      <c r="F41" s="271"/>
      <c r="G41" s="392" t="s">
        <v>598</v>
      </c>
      <c r="H41" s="392"/>
      <c r="I41" s="392"/>
      <c r="J41" s="392"/>
      <c r="K41" s="269"/>
    </row>
    <row r="42" spans="2:11" ht="15" customHeight="1">
      <c r="B42" s="272"/>
      <c r="C42" s="273"/>
      <c r="D42" s="271"/>
      <c r="E42" s="275" t="s">
        <v>599</v>
      </c>
      <c r="F42" s="271"/>
      <c r="G42" s="392" t="s">
        <v>600</v>
      </c>
      <c r="H42" s="392"/>
      <c r="I42" s="392"/>
      <c r="J42" s="392"/>
      <c r="K42" s="269"/>
    </row>
    <row r="43" spans="2:11" ht="15" customHeight="1">
      <c r="B43" s="272"/>
      <c r="C43" s="273"/>
      <c r="D43" s="271"/>
      <c r="E43" s="275" t="s">
        <v>133</v>
      </c>
      <c r="F43" s="271"/>
      <c r="G43" s="392" t="s">
        <v>601</v>
      </c>
      <c r="H43" s="392"/>
      <c r="I43" s="392"/>
      <c r="J43" s="392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392" t="s">
        <v>602</v>
      </c>
      <c r="E45" s="392"/>
      <c r="F45" s="392"/>
      <c r="G45" s="392"/>
      <c r="H45" s="392"/>
      <c r="I45" s="392"/>
      <c r="J45" s="392"/>
      <c r="K45" s="269"/>
    </row>
    <row r="46" spans="2:11" ht="15" customHeight="1">
      <c r="B46" s="272"/>
      <c r="C46" s="273"/>
      <c r="D46" s="273"/>
      <c r="E46" s="392" t="s">
        <v>603</v>
      </c>
      <c r="F46" s="392"/>
      <c r="G46" s="392"/>
      <c r="H46" s="392"/>
      <c r="I46" s="392"/>
      <c r="J46" s="392"/>
      <c r="K46" s="269"/>
    </row>
    <row r="47" spans="2:11" ht="15" customHeight="1">
      <c r="B47" s="272"/>
      <c r="C47" s="273"/>
      <c r="D47" s="273"/>
      <c r="E47" s="392" t="s">
        <v>604</v>
      </c>
      <c r="F47" s="392"/>
      <c r="G47" s="392"/>
      <c r="H47" s="392"/>
      <c r="I47" s="392"/>
      <c r="J47" s="392"/>
      <c r="K47" s="269"/>
    </row>
    <row r="48" spans="2:11" ht="15" customHeight="1">
      <c r="B48" s="272"/>
      <c r="C48" s="273"/>
      <c r="D48" s="273"/>
      <c r="E48" s="392" t="s">
        <v>605</v>
      </c>
      <c r="F48" s="392"/>
      <c r="G48" s="392"/>
      <c r="H48" s="392"/>
      <c r="I48" s="392"/>
      <c r="J48" s="392"/>
      <c r="K48" s="269"/>
    </row>
    <row r="49" spans="2:11" ht="15" customHeight="1">
      <c r="B49" s="272"/>
      <c r="C49" s="273"/>
      <c r="D49" s="392" t="s">
        <v>606</v>
      </c>
      <c r="E49" s="392"/>
      <c r="F49" s="392"/>
      <c r="G49" s="392"/>
      <c r="H49" s="392"/>
      <c r="I49" s="392"/>
      <c r="J49" s="392"/>
      <c r="K49" s="269"/>
    </row>
    <row r="50" spans="2:11" ht="25.5" customHeight="1">
      <c r="B50" s="268"/>
      <c r="C50" s="393" t="s">
        <v>607</v>
      </c>
      <c r="D50" s="393"/>
      <c r="E50" s="393"/>
      <c r="F50" s="393"/>
      <c r="G50" s="393"/>
      <c r="H50" s="393"/>
      <c r="I50" s="393"/>
      <c r="J50" s="393"/>
      <c r="K50" s="269"/>
    </row>
    <row r="51" spans="2:11" ht="5.25" customHeight="1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8"/>
      <c r="C52" s="392" t="s">
        <v>608</v>
      </c>
      <c r="D52" s="392"/>
      <c r="E52" s="392"/>
      <c r="F52" s="392"/>
      <c r="G52" s="392"/>
      <c r="H52" s="392"/>
      <c r="I52" s="392"/>
      <c r="J52" s="392"/>
      <c r="K52" s="269"/>
    </row>
    <row r="53" spans="2:11" ht="15" customHeight="1">
      <c r="B53" s="268"/>
      <c r="C53" s="392" t="s">
        <v>609</v>
      </c>
      <c r="D53" s="392"/>
      <c r="E53" s="392"/>
      <c r="F53" s="392"/>
      <c r="G53" s="392"/>
      <c r="H53" s="392"/>
      <c r="I53" s="392"/>
      <c r="J53" s="392"/>
      <c r="K53" s="269"/>
    </row>
    <row r="54" spans="2:11" ht="12.75" customHeight="1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8"/>
      <c r="C55" s="392" t="s">
        <v>610</v>
      </c>
      <c r="D55" s="392"/>
      <c r="E55" s="392"/>
      <c r="F55" s="392"/>
      <c r="G55" s="392"/>
      <c r="H55" s="392"/>
      <c r="I55" s="392"/>
      <c r="J55" s="392"/>
      <c r="K55" s="269"/>
    </row>
    <row r="56" spans="2:11" ht="15" customHeight="1">
      <c r="B56" s="268"/>
      <c r="C56" s="273"/>
      <c r="D56" s="392" t="s">
        <v>611</v>
      </c>
      <c r="E56" s="392"/>
      <c r="F56" s="392"/>
      <c r="G56" s="392"/>
      <c r="H56" s="392"/>
      <c r="I56" s="392"/>
      <c r="J56" s="392"/>
      <c r="K56" s="269"/>
    </row>
    <row r="57" spans="2:11" ht="15" customHeight="1">
      <c r="B57" s="268"/>
      <c r="C57" s="273"/>
      <c r="D57" s="392" t="s">
        <v>612</v>
      </c>
      <c r="E57" s="392"/>
      <c r="F57" s="392"/>
      <c r="G57" s="392"/>
      <c r="H57" s="392"/>
      <c r="I57" s="392"/>
      <c r="J57" s="392"/>
      <c r="K57" s="269"/>
    </row>
    <row r="58" spans="2:11" ht="15" customHeight="1">
      <c r="B58" s="268"/>
      <c r="C58" s="273"/>
      <c r="D58" s="392" t="s">
        <v>613</v>
      </c>
      <c r="E58" s="392"/>
      <c r="F58" s="392"/>
      <c r="G58" s="392"/>
      <c r="H58" s="392"/>
      <c r="I58" s="392"/>
      <c r="J58" s="392"/>
      <c r="K58" s="269"/>
    </row>
    <row r="59" spans="2:11" ht="15" customHeight="1">
      <c r="B59" s="268"/>
      <c r="C59" s="273"/>
      <c r="D59" s="392" t="s">
        <v>614</v>
      </c>
      <c r="E59" s="392"/>
      <c r="F59" s="392"/>
      <c r="G59" s="392"/>
      <c r="H59" s="392"/>
      <c r="I59" s="392"/>
      <c r="J59" s="392"/>
      <c r="K59" s="269"/>
    </row>
    <row r="60" spans="2:11" ht="15" customHeight="1">
      <c r="B60" s="268"/>
      <c r="C60" s="273"/>
      <c r="D60" s="391" t="s">
        <v>615</v>
      </c>
      <c r="E60" s="391"/>
      <c r="F60" s="391"/>
      <c r="G60" s="391"/>
      <c r="H60" s="391"/>
      <c r="I60" s="391"/>
      <c r="J60" s="391"/>
      <c r="K60" s="269"/>
    </row>
    <row r="61" spans="2:11" ht="15" customHeight="1">
      <c r="B61" s="268"/>
      <c r="C61" s="273"/>
      <c r="D61" s="392" t="s">
        <v>616</v>
      </c>
      <c r="E61" s="392"/>
      <c r="F61" s="392"/>
      <c r="G61" s="392"/>
      <c r="H61" s="392"/>
      <c r="I61" s="392"/>
      <c r="J61" s="392"/>
      <c r="K61" s="269"/>
    </row>
    <row r="62" spans="2:11" ht="12.75" customHeight="1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>
      <c r="B63" s="268"/>
      <c r="C63" s="273"/>
      <c r="D63" s="392" t="s">
        <v>617</v>
      </c>
      <c r="E63" s="392"/>
      <c r="F63" s="392"/>
      <c r="G63" s="392"/>
      <c r="H63" s="392"/>
      <c r="I63" s="392"/>
      <c r="J63" s="392"/>
      <c r="K63" s="269"/>
    </row>
    <row r="64" spans="2:11" ht="15" customHeight="1">
      <c r="B64" s="268"/>
      <c r="C64" s="273"/>
      <c r="D64" s="391" t="s">
        <v>618</v>
      </c>
      <c r="E64" s="391"/>
      <c r="F64" s="391"/>
      <c r="G64" s="391"/>
      <c r="H64" s="391"/>
      <c r="I64" s="391"/>
      <c r="J64" s="391"/>
      <c r="K64" s="269"/>
    </row>
    <row r="65" spans="2:11" ht="15" customHeight="1">
      <c r="B65" s="268"/>
      <c r="C65" s="273"/>
      <c r="D65" s="392" t="s">
        <v>619</v>
      </c>
      <c r="E65" s="392"/>
      <c r="F65" s="392"/>
      <c r="G65" s="392"/>
      <c r="H65" s="392"/>
      <c r="I65" s="392"/>
      <c r="J65" s="392"/>
      <c r="K65" s="269"/>
    </row>
    <row r="66" spans="2:11" ht="15" customHeight="1">
      <c r="B66" s="268"/>
      <c r="C66" s="273"/>
      <c r="D66" s="392" t="s">
        <v>620</v>
      </c>
      <c r="E66" s="392"/>
      <c r="F66" s="392"/>
      <c r="G66" s="392"/>
      <c r="H66" s="392"/>
      <c r="I66" s="392"/>
      <c r="J66" s="392"/>
      <c r="K66" s="269"/>
    </row>
    <row r="67" spans="2:11" ht="15" customHeight="1">
      <c r="B67" s="268"/>
      <c r="C67" s="273"/>
      <c r="D67" s="392" t="s">
        <v>621</v>
      </c>
      <c r="E67" s="392"/>
      <c r="F67" s="392"/>
      <c r="G67" s="392"/>
      <c r="H67" s="392"/>
      <c r="I67" s="392"/>
      <c r="J67" s="392"/>
      <c r="K67" s="269"/>
    </row>
    <row r="68" spans="2:11" ht="15" customHeight="1">
      <c r="B68" s="268"/>
      <c r="C68" s="273"/>
      <c r="D68" s="392" t="s">
        <v>622</v>
      </c>
      <c r="E68" s="392"/>
      <c r="F68" s="392"/>
      <c r="G68" s="392"/>
      <c r="H68" s="392"/>
      <c r="I68" s="392"/>
      <c r="J68" s="392"/>
      <c r="K68" s="269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390" t="s">
        <v>90</v>
      </c>
      <c r="D73" s="390"/>
      <c r="E73" s="390"/>
      <c r="F73" s="390"/>
      <c r="G73" s="390"/>
      <c r="H73" s="390"/>
      <c r="I73" s="390"/>
      <c r="J73" s="390"/>
      <c r="K73" s="286"/>
    </row>
    <row r="74" spans="2:11" ht="17.25" customHeight="1">
      <c r="B74" s="285"/>
      <c r="C74" s="287" t="s">
        <v>623</v>
      </c>
      <c r="D74" s="287"/>
      <c r="E74" s="287"/>
      <c r="F74" s="287" t="s">
        <v>624</v>
      </c>
      <c r="G74" s="288"/>
      <c r="H74" s="287" t="s">
        <v>129</v>
      </c>
      <c r="I74" s="287" t="s">
        <v>57</v>
      </c>
      <c r="J74" s="287" t="s">
        <v>625</v>
      </c>
      <c r="K74" s="286"/>
    </row>
    <row r="75" spans="2:11" ht="17.25" customHeight="1">
      <c r="B75" s="285"/>
      <c r="C75" s="289" t="s">
        <v>626</v>
      </c>
      <c r="D75" s="289"/>
      <c r="E75" s="289"/>
      <c r="F75" s="290" t="s">
        <v>627</v>
      </c>
      <c r="G75" s="291"/>
      <c r="H75" s="289"/>
      <c r="I75" s="289"/>
      <c r="J75" s="289" t="s">
        <v>628</v>
      </c>
      <c r="K75" s="286"/>
    </row>
    <row r="76" spans="2:11" ht="5.25" customHeight="1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5"/>
      <c r="C77" s="275" t="s">
        <v>53</v>
      </c>
      <c r="D77" s="292"/>
      <c r="E77" s="292"/>
      <c r="F77" s="294" t="s">
        <v>629</v>
      </c>
      <c r="G77" s="293"/>
      <c r="H77" s="275" t="s">
        <v>630</v>
      </c>
      <c r="I77" s="275" t="s">
        <v>631</v>
      </c>
      <c r="J77" s="275">
        <v>20</v>
      </c>
      <c r="K77" s="286"/>
    </row>
    <row r="78" spans="2:11" ht="15" customHeight="1">
      <c r="B78" s="285"/>
      <c r="C78" s="275" t="s">
        <v>632</v>
      </c>
      <c r="D78" s="275"/>
      <c r="E78" s="275"/>
      <c r="F78" s="294" t="s">
        <v>629</v>
      </c>
      <c r="G78" s="293"/>
      <c r="H78" s="275" t="s">
        <v>633</v>
      </c>
      <c r="I78" s="275" t="s">
        <v>631</v>
      </c>
      <c r="J78" s="275">
        <v>120</v>
      </c>
      <c r="K78" s="286"/>
    </row>
    <row r="79" spans="2:11" ht="15" customHeight="1">
      <c r="B79" s="295"/>
      <c r="C79" s="275" t="s">
        <v>634</v>
      </c>
      <c r="D79" s="275"/>
      <c r="E79" s="275"/>
      <c r="F79" s="294" t="s">
        <v>635</v>
      </c>
      <c r="G79" s="293"/>
      <c r="H79" s="275" t="s">
        <v>636</v>
      </c>
      <c r="I79" s="275" t="s">
        <v>631</v>
      </c>
      <c r="J79" s="275">
        <v>50</v>
      </c>
      <c r="K79" s="286"/>
    </row>
    <row r="80" spans="2:11" ht="15" customHeight="1">
      <c r="B80" s="295"/>
      <c r="C80" s="275" t="s">
        <v>637</v>
      </c>
      <c r="D80" s="275"/>
      <c r="E80" s="275"/>
      <c r="F80" s="294" t="s">
        <v>629</v>
      </c>
      <c r="G80" s="293"/>
      <c r="H80" s="275" t="s">
        <v>638</v>
      </c>
      <c r="I80" s="275" t="s">
        <v>639</v>
      </c>
      <c r="J80" s="275"/>
      <c r="K80" s="286"/>
    </row>
    <row r="81" spans="2:11" ht="15" customHeight="1">
      <c r="B81" s="295"/>
      <c r="C81" s="296" t="s">
        <v>640</v>
      </c>
      <c r="D81" s="296"/>
      <c r="E81" s="296"/>
      <c r="F81" s="297" t="s">
        <v>635</v>
      </c>
      <c r="G81" s="296"/>
      <c r="H81" s="296" t="s">
        <v>641</v>
      </c>
      <c r="I81" s="296" t="s">
        <v>631</v>
      </c>
      <c r="J81" s="296">
        <v>15</v>
      </c>
      <c r="K81" s="286"/>
    </row>
    <row r="82" spans="2:11" ht="15" customHeight="1">
      <c r="B82" s="295"/>
      <c r="C82" s="296" t="s">
        <v>642</v>
      </c>
      <c r="D82" s="296"/>
      <c r="E82" s="296"/>
      <c r="F82" s="297" t="s">
        <v>635</v>
      </c>
      <c r="G82" s="296"/>
      <c r="H82" s="296" t="s">
        <v>643</v>
      </c>
      <c r="I82" s="296" t="s">
        <v>631</v>
      </c>
      <c r="J82" s="296">
        <v>15</v>
      </c>
      <c r="K82" s="286"/>
    </row>
    <row r="83" spans="2:11" ht="15" customHeight="1">
      <c r="B83" s="295"/>
      <c r="C83" s="296" t="s">
        <v>644</v>
      </c>
      <c r="D83" s="296"/>
      <c r="E83" s="296"/>
      <c r="F83" s="297" t="s">
        <v>635</v>
      </c>
      <c r="G83" s="296"/>
      <c r="H83" s="296" t="s">
        <v>645</v>
      </c>
      <c r="I83" s="296" t="s">
        <v>631</v>
      </c>
      <c r="J83" s="296">
        <v>20</v>
      </c>
      <c r="K83" s="286"/>
    </row>
    <row r="84" spans="2:11" ht="15" customHeight="1">
      <c r="B84" s="295"/>
      <c r="C84" s="296" t="s">
        <v>646</v>
      </c>
      <c r="D84" s="296"/>
      <c r="E84" s="296"/>
      <c r="F84" s="297" t="s">
        <v>635</v>
      </c>
      <c r="G84" s="296"/>
      <c r="H84" s="296" t="s">
        <v>647</v>
      </c>
      <c r="I84" s="296" t="s">
        <v>631</v>
      </c>
      <c r="J84" s="296">
        <v>20</v>
      </c>
      <c r="K84" s="286"/>
    </row>
    <row r="85" spans="2:11" ht="15" customHeight="1">
      <c r="B85" s="295"/>
      <c r="C85" s="275" t="s">
        <v>648</v>
      </c>
      <c r="D85" s="275"/>
      <c r="E85" s="275"/>
      <c r="F85" s="294" t="s">
        <v>635</v>
      </c>
      <c r="G85" s="293"/>
      <c r="H85" s="275" t="s">
        <v>649</v>
      </c>
      <c r="I85" s="275" t="s">
        <v>631</v>
      </c>
      <c r="J85" s="275">
        <v>50</v>
      </c>
      <c r="K85" s="286"/>
    </row>
    <row r="86" spans="2:11" ht="15" customHeight="1">
      <c r="B86" s="295"/>
      <c r="C86" s="275" t="s">
        <v>650</v>
      </c>
      <c r="D86" s="275"/>
      <c r="E86" s="275"/>
      <c r="F86" s="294" t="s">
        <v>635</v>
      </c>
      <c r="G86" s="293"/>
      <c r="H86" s="275" t="s">
        <v>651</v>
      </c>
      <c r="I86" s="275" t="s">
        <v>631</v>
      </c>
      <c r="J86" s="275">
        <v>20</v>
      </c>
      <c r="K86" s="286"/>
    </row>
    <row r="87" spans="2:11" ht="15" customHeight="1">
      <c r="B87" s="295"/>
      <c r="C87" s="275" t="s">
        <v>652</v>
      </c>
      <c r="D87" s="275"/>
      <c r="E87" s="275"/>
      <c r="F87" s="294" t="s">
        <v>635</v>
      </c>
      <c r="G87" s="293"/>
      <c r="H87" s="275" t="s">
        <v>653</v>
      </c>
      <c r="I87" s="275" t="s">
        <v>631</v>
      </c>
      <c r="J87" s="275">
        <v>20</v>
      </c>
      <c r="K87" s="286"/>
    </row>
    <row r="88" spans="2:11" ht="15" customHeight="1">
      <c r="B88" s="295"/>
      <c r="C88" s="275" t="s">
        <v>654</v>
      </c>
      <c r="D88" s="275"/>
      <c r="E88" s="275"/>
      <c r="F88" s="294" t="s">
        <v>635</v>
      </c>
      <c r="G88" s="293"/>
      <c r="H88" s="275" t="s">
        <v>655</v>
      </c>
      <c r="I88" s="275" t="s">
        <v>631</v>
      </c>
      <c r="J88" s="275">
        <v>50</v>
      </c>
      <c r="K88" s="286"/>
    </row>
    <row r="89" spans="2:11" ht="15" customHeight="1">
      <c r="B89" s="295"/>
      <c r="C89" s="275" t="s">
        <v>656</v>
      </c>
      <c r="D89" s="275"/>
      <c r="E89" s="275"/>
      <c r="F89" s="294" t="s">
        <v>635</v>
      </c>
      <c r="G89" s="293"/>
      <c r="H89" s="275" t="s">
        <v>656</v>
      </c>
      <c r="I89" s="275" t="s">
        <v>631</v>
      </c>
      <c r="J89" s="275">
        <v>50</v>
      </c>
      <c r="K89" s="286"/>
    </row>
    <row r="90" spans="2:11" ht="15" customHeight="1">
      <c r="B90" s="295"/>
      <c r="C90" s="275" t="s">
        <v>134</v>
      </c>
      <c r="D90" s="275"/>
      <c r="E90" s="275"/>
      <c r="F90" s="294" t="s">
        <v>635</v>
      </c>
      <c r="G90" s="293"/>
      <c r="H90" s="275" t="s">
        <v>657</v>
      </c>
      <c r="I90" s="275" t="s">
        <v>631</v>
      </c>
      <c r="J90" s="275">
        <v>255</v>
      </c>
      <c r="K90" s="286"/>
    </row>
    <row r="91" spans="2:11" ht="15" customHeight="1">
      <c r="B91" s="295"/>
      <c r="C91" s="275" t="s">
        <v>658</v>
      </c>
      <c r="D91" s="275"/>
      <c r="E91" s="275"/>
      <c r="F91" s="294" t="s">
        <v>629</v>
      </c>
      <c r="G91" s="293"/>
      <c r="H91" s="275" t="s">
        <v>659</v>
      </c>
      <c r="I91" s="275" t="s">
        <v>660</v>
      </c>
      <c r="J91" s="275"/>
      <c r="K91" s="286"/>
    </row>
    <row r="92" spans="2:11" ht="15" customHeight="1">
      <c r="B92" s="295"/>
      <c r="C92" s="275" t="s">
        <v>661</v>
      </c>
      <c r="D92" s="275"/>
      <c r="E92" s="275"/>
      <c r="F92" s="294" t="s">
        <v>629</v>
      </c>
      <c r="G92" s="293"/>
      <c r="H92" s="275" t="s">
        <v>662</v>
      </c>
      <c r="I92" s="275" t="s">
        <v>663</v>
      </c>
      <c r="J92" s="275"/>
      <c r="K92" s="286"/>
    </row>
    <row r="93" spans="2:11" ht="15" customHeight="1">
      <c r="B93" s="295"/>
      <c r="C93" s="275" t="s">
        <v>664</v>
      </c>
      <c r="D93" s="275"/>
      <c r="E93" s="275"/>
      <c r="F93" s="294" t="s">
        <v>629</v>
      </c>
      <c r="G93" s="293"/>
      <c r="H93" s="275" t="s">
        <v>664</v>
      </c>
      <c r="I93" s="275" t="s">
        <v>663</v>
      </c>
      <c r="J93" s="275"/>
      <c r="K93" s="286"/>
    </row>
    <row r="94" spans="2:11" ht="15" customHeight="1">
      <c r="B94" s="295"/>
      <c r="C94" s="275" t="s">
        <v>38</v>
      </c>
      <c r="D94" s="275"/>
      <c r="E94" s="275"/>
      <c r="F94" s="294" t="s">
        <v>629</v>
      </c>
      <c r="G94" s="293"/>
      <c r="H94" s="275" t="s">
        <v>665</v>
      </c>
      <c r="I94" s="275" t="s">
        <v>663</v>
      </c>
      <c r="J94" s="275"/>
      <c r="K94" s="286"/>
    </row>
    <row r="95" spans="2:11" ht="15" customHeight="1">
      <c r="B95" s="295"/>
      <c r="C95" s="275" t="s">
        <v>48</v>
      </c>
      <c r="D95" s="275"/>
      <c r="E95" s="275"/>
      <c r="F95" s="294" t="s">
        <v>629</v>
      </c>
      <c r="G95" s="293"/>
      <c r="H95" s="275" t="s">
        <v>666</v>
      </c>
      <c r="I95" s="275" t="s">
        <v>663</v>
      </c>
      <c r="J95" s="275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390" t="s">
        <v>667</v>
      </c>
      <c r="D100" s="390"/>
      <c r="E100" s="390"/>
      <c r="F100" s="390"/>
      <c r="G100" s="390"/>
      <c r="H100" s="390"/>
      <c r="I100" s="390"/>
      <c r="J100" s="390"/>
      <c r="K100" s="286"/>
    </row>
    <row r="101" spans="2:11" ht="17.25" customHeight="1">
      <c r="B101" s="285"/>
      <c r="C101" s="287" t="s">
        <v>623</v>
      </c>
      <c r="D101" s="287"/>
      <c r="E101" s="287"/>
      <c r="F101" s="287" t="s">
        <v>624</v>
      </c>
      <c r="G101" s="288"/>
      <c r="H101" s="287" t="s">
        <v>129</v>
      </c>
      <c r="I101" s="287" t="s">
        <v>57</v>
      </c>
      <c r="J101" s="287" t="s">
        <v>625</v>
      </c>
      <c r="K101" s="286"/>
    </row>
    <row r="102" spans="2:11" ht="17.25" customHeight="1">
      <c r="B102" s="285"/>
      <c r="C102" s="289" t="s">
        <v>626</v>
      </c>
      <c r="D102" s="289"/>
      <c r="E102" s="289"/>
      <c r="F102" s="290" t="s">
        <v>627</v>
      </c>
      <c r="G102" s="291"/>
      <c r="H102" s="289"/>
      <c r="I102" s="289"/>
      <c r="J102" s="289" t="s">
        <v>628</v>
      </c>
      <c r="K102" s="286"/>
    </row>
    <row r="103" spans="2:11" ht="5.25" customHeight="1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5"/>
      <c r="C104" s="275" t="s">
        <v>53</v>
      </c>
      <c r="D104" s="292"/>
      <c r="E104" s="292"/>
      <c r="F104" s="294" t="s">
        <v>629</v>
      </c>
      <c r="G104" s="303"/>
      <c r="H104" s="275" t="s">
        <v>668</v>
      </c>
      <c r="I104" s="275" t="s">
        <v>631</v>
      </c>
      <c r="J104" s="275">
        <v>20</v>
      </c>
      <c r="K104" s="286"/>
    </row>
    <row r="105" spans="2:11" ht="15" customHeight="1">
      <c r="B105" s="285"/>
      <c r="C105" s="275" t="s">
        <v>632</v>
      </c>
      <c r="D105" s="275"/>
      <c r="E105" s="275"/>
      <c r="F105" s="294" t="s">
        <v>629</v>
      </c>
      <c r="G105" s="275"/>
      <c r="H105" s="275" t="s">
        <v>668</v>
      </c>
      <c r="I105" s="275" t="s">
        <v>631</v>
      </c>
      <c r="J105" s="275">
        <v>120</v>
      </c>
      <c r="K105" s="286"/>
    </row>
    <row r="106" spans="2:11" ht="15" customHeight="1">
      <c r="B106" s="295"/>
      <c r="C106" s="275" t="s">
        <v>634</v>
      </c>
      <c r="D106" s="275"/>
      <c r="E106" s="275"/>
      <c r="F106" s="294" t="s">
        <v>635</v>
      </c>
      <c r="G106" s="275"/>
      <c r="H106" s="275" t="s">
        <v>668</v>
      </c>
      <c r="I106" s="275" t="s">
        <v>631</v>
      </c>
      <c r="J106" s="275">
        <v>50</v>
      </c>
      <c r="K106" s="286"/>
    </row>
    <row r="107" spans="2:11" ht="15" customHeight="1">
      <c r="B107" s="295"/>
      <c r="C107" s="275" t="s">
        <v>637</v>
      </c>
      <c r="D107" s="275"/>
      <c r="E107" s="275"/>
      <c r="F107" s="294" t="s">
        <v>629</v>
      </c>
      <c r="G107" s="275"/>
      <c r="H107" s="275" t="s">
        <v>668</v>
      </c>
      <c r="I107" s="275" t="s">
        <v>639</v>
      </c>
      <c r="J107" s="275"/>
      <c r="K107" s="286"/>
    </row>
    <row r="108" spans="2:11" ht="15" customHeight="1">
      <c r="B108" s="295"/>
      <c r="C108" s="275" t="s">
        <v>648</v>
      </c>
      <c r="D108" s="275"/>
      <c r="E108" s="275"/>
      <c r="F108" s="294" t="s">
        <v>635</v>
      </c>
      <c r="G108" s="275"/>
      <c r="H108" s="275" t="s">
        <v>668</v>
      </c>
      <c r="I108" s="275" t="s">
        <v>631</v>
      </c>
      <c r="J108" s="275">
        <v>50</v>
      </c>
      <c r="K108" s="286"/>
    </row>
    <row r="109" spans="2:11" ht="15" customHeight="1">
      <c r="B109" s="295"/>
      <c r="C109" s="275" t="s">
        <v>656</v>
      </c>
      <c r="D109" s="275"/>
      <c r="E109" s="275"/>
      <c r="F109" s="294" t="s">
        <v>635</v>
      </c>
      <c r="G109" s="275"/>
      <c r="H109" s="275" t="s">
        <v>668</v>
      </c>
      <c r="I109" s="275" t="s">
        <v>631</v>
      </c>
      <c r="J109" s="275">
        <v>50</v>
      </c>
      <c r="K109" s="286"/>
    </row>
    <row r="110" spans="2:11" ht="15" customHeight="1">
      <c r="B110" s="295"/>
      <c r="C110" s="275" t="s">
        <v>654</v>
      </c>
      <c r="D110" s="275"/>
      <c r="E110" s="275"/>
      <c r="F110" s="294" t="s">
        <v>635</v>
      </c>
      <c r="G110" s="275"/>
      <c r="H110" s="275" t="s">
        <v>668</v>
      </c>
      <c r="I110" s="275" t="s">
        <v>631</v>
      </c>
      <c r="J110" s="275">
        <v>50</v>
      </c>
      <c r="K110" s="286"/>
    </row>
    <row r="111" spans="2:11" ht="15" customHeight="1">
      <c r="B111" s="295"/>
      <c r="C111" s="275" t="s">
        <v>53</v>
      </c>
      <c r="D111" s="275"/>
      <c r="E111" s="275"/>
      <c r="F111" s="294" t="s">
        <v>629</v>
      </c>
      <c r="G111" s="275"/>
      <c r="H111" s="275" t="s">
        <v>669</v>
      </c>
      <c r="I111" s="275" t="s">
        <v>631</v>
      </c>
      <c r="J111" s="275">
        <v>20</v>
      </c>
      <c r="K111" s="286"/>
    </row>
    <row r="112" spans="2:11" ht="15" customHeight="1">
      <c r="B112" s="295"/>
      <c r="C112" s="275" t="s">
        <v>670</v>
      </c>
      <c r="D112" s="275"/>
      <c r="E112" s="275"/>
      <c r="F112" s="294" t="s">
        <v>629</v>
      </c>
      <c r="G112" s="275"/>
      <c r="H112" s="275" t="s">
        <v>671</v>
      </c>
      <c r="I112" s="275" t="s">
        <v>631</v>
      </c>
      <c r="J112" s="275">
        <v>120</v>
      </c>
      <c r="K112" s="286"/>
    </row>
    <row r="113" spans="2:11" ht="15" customHeight="1">
      <c r="B113" s="295"/>
      <c r="C113" s="275" t="s">
        <v>38</v>
      </c>
      <c r="D113" s="275"/>
      <c r="E113" s="275"/>
      <c r="F113" s="294" t="s">
        <v>629</v>
      </c>
      <c r="G113" s="275"/>
      <c r="H113" s="275" t="s">
        <v>672</v>
      </c>
      <c r="I113" s="275" t="s">
        <v>663</v>
      </c>
      <c r="J113" s="275"/>
      <c r="K113" s="286"/>
    </row>
    <row r="114" spans="2:11" ht="15" customHeight="1">
      <c r="B114" s="295"/>
      <c r="C114" s="275" t="s">
        <v>48</v>
      </c>
      <c r="D114" s="275"/>
      <c r="E114" s="275"/>
      <c r="F114" s="294" t="s">
        <v>629</v>
      </c>
      <c r="G114" s="275"/>
      <c r="H114" s="275" t="s">
        <v>673</v>
      </c>
      <c r="I114" s="275" t="s">
        <v>663</v>
      </c>
      <c r="J114" s="275"/>
      <c r="K114" s="286"/>
    </row>
    <row r="115" spans="2:11" ht="15" customHeight="1">
      <c r="B115" s="295"/>
      <c r="C115" s="275" t="s">
        <v>57</v>
      </c>
      <c r="D115" s="275"/>
      <c r="E115" s="275"/>
      <c r="F115" s="294" t="s">
        <v>629</v>
      </c>
      <c r="G115" s="275"/>
      <c r="H115" s="275" t="s">
        <v>674</v>
      </c>
      <c r="I115" s="275" t="s">
        <v>675</v>
      </c>
      <c r="J115" s="275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389" t="s">
        <v>676</v>
      </c>
      <c r="D120" s="389"/>
      <c r="E120" s="389"/>
      <c r="F120" s="389"/>
      <c r="G120" s="389"/>
      <c r="H120" s="389"/>
      <c r="I120" s="389"/>
      <c r="J120" s="389"/>
      <c r="K120" s="311"/>
    </row>
    <row r="121" spans="2:11" ht="17.25" customHeight="1">
      <c r="B121" s="312"/>
      <c r="C121" s="287" t="s">
        <v>623</v>
      </c>
      <c r="D121" s="287"/>
      <c r="E121" s="287"/>
      <c r="F121" s="287" t="s">
        <v>624</v>
      </c>
      <c r="G121" s="288"/>
      <c r="H121" s="287" t="s">
        <v>129</v>
      </c>
      <c r="I121" s="287" t="s">
        <v>57</v>
      </c>
      <c r="J121" s="287" t="s">
        <v>625</v>
      </c>
      <c r="K121" s="313"/>
    </row>
    <row r="122" spans="2:11" ht="17.25" customHeight="1">
      <c r="B122" s="312"/>
      <c r="C122" s="289" t="s">
        <v>626</v>
      </c>
      <c r="D122" s="289"/>
      <c r="E122" s="289"/>
      <c r="F122" s="290" t="s">
        <v>627</v>
      </c>
      <c r="G122" s="291"/>
      <c r="H122" s="289"/>
      <c r="I122" s="289"/>
      <c r="J122" s="289" t="s">
        <v>628</v>
      </c>
      <c r="K122" s="313"/>
    </row>
    <row r="123" spans="2:11" ht="5.25" customHeight="1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>
      <c r="B124" s="314"/>
      <c r="C124" s="275" t="s">
        <v>632</v>
      </c>
      <c r="D124" s="292"/>
      <c r="E124" s="292"/>
      <c r="F124" s="294" t="s">
        <v>629</v>
      </c>
      <c r="G124" s="275"/>
      <c r="H124" s="275" t="s">
        <v>668</v>
      </c>
      <c r="I124" s="275" t="s">
        <v>631</v>
      </c>
      <c r="J124" s="275">
        <v>120</v>
      </c>
      <c r="K124" s="316"/>
    </row>
    <row r="125" spans="2:11" ht="15" customHeight="1">
      <c r="B125" s="314"/>
      <c r="C125" s="275" t="s">
        <v>677</v>
      </c>
      <c r="D125" s="275"/>
      <c r="E125" s="275"/>
      <c r="F125" s="294" t="s">
        <v>629</v>
      </c>
      <c r="G125" s="275"/>
      <c r="H125" s="275" t="s">
        <v>678</v>
      </c>
      <c r="I125" s="275" t="s">
        <v>631</v>
      </c>
      <c r="J125" s="275" t="s">
        <v>679</v>
      </c>
      <c r="K125" s="316"/>
    </row>
    <row r="126" spans="2:11" ht="15" customHeight="1">
      <c r="B126" s="314"/>
      <c r="C126" s="275" t="s">
        <v>578</v>
      </c>
      <c r="D126" s="275"/>
      <c r="E126" s="275"/>
      <c r="F126" s="294" t="s">
        <v>629</v>
      </c>
      <c r="G126" s="275"/>
      <c r="H126" s="275" t="s">
        <v>680</v>
      </c>
      <c r="I126" s="275" t="s">
        <v>631</v>
      </c>
      <c r="J126" s="275" t="s">
        <v>679</v>
      </c>
      <c r="K126" s="316"/>
    </row>
    <row r="127" spans="2:11" ht="15" customHeight="1">
      <c r="B127" s="314"/>
      <c r="C127" s="275" t="s">
        <v>640</v>
      </c>
      <c r="D127" s="275"/>
      <c r="E127" s="275"/>
      <c r="F127" s="294" t="s">
        <v>635</v>
      </c>
      <c r="G127" s="275"/>
      <c r="H127" s="275" t="s">
        <v>641</v>
      </c>
      <c r="I127" s="275" t="s">
        <v>631</v>
      </c>
      <c r="J127" s="275">
        <v>15</v>
      </c>
      <c r="K127" s="316"/>
    </row>
    <row r="128" spans="2:11" ht="15" customHeight="1">
      <c r="B128" s="314"/>
      <c r="C128" s="296" t="s">
        <v>642</v>
      </c>
      <c r="D128" s="296"/>
      <c r="E128" s="296"/>
      <c r="F128" s="297" t="s">
        <v>635</v>
      </c>
      <c r="G128" s="296"/>
      <c r="H128" s="296" t="s">
        <v>643</v>
      </c>
      <c r="I128" s="296" t="s">
        <v>631</v>
      </c>
      <c r="J128" s="296">
        <v>15</v>
      </c>
      <c r="K128" s="316"/>
    </row>
    <row r="129" spans="2:11" ht="15" customHeight="1">
      <c r="B129" s="314"/>
      <c r="C129" s="296" t="s">
        <v>644</v>
      </c>
      <c r="D129" s="296"/>
      <c r="E129" s="296"/>
      <c r="F129" s="297" t="s">
        <v>635</v>
      </c>
      <c r="G129" s="296"/>
      <c r="H129" s="296" t="s">
        <v>645</v>
      </c>
      <c r="I129" s="296" t="s">
        <v>631</v>
      </c>
      <c r="J129" s="296">
        <v>20</v>
      </c>
      <c r="K129" s="316"/>
    </row>
    <row r="130" spans="2:11" ht="15" customHeight="1">
      <c r="B130" s="314"/>
      <c r="C130" s="296" t="s">
        <v>646</v>
      </c>
      <c r="D130" s="296"/>
      <c r="E130" s="296"/>
      <c r="F130" s="297" t="s">
        <v>635</v>
      </c>
      <c r="G130" s="296"/>
      <c r="H130" s="296" t="s">
        <v>647</v>
      </c>
      <c r="I130" s="296" t="s">
        <v>631</v>
      </c>
      <c r="J130" s="296">
        <v>20</v>
      </c>
      <c r="K130" s="316"/>
    </row>
    <row r="131" spans="2:11" ht="15" customHeight="1">
      <c r="B131" s="314"/>
      <c r="C131" s="275" t="s">
        <v>634</v>
      </c>
      <c r="D131" s="275"/>
      <c r="E131" s="275"/>
      <c r="F131" s="294" t="s">
        <v>635</v>
      </c>
      <c r="G131" s="275"/>
      <c r="H131" s="275" t="s">
        <v>668</v>
      </c>
      <c r="I131" s="275" t="s">
        <v>631</v>
      </c>
      <c r="J131" s="275">
        <v>50</v>
      </c>
      <c r="K131" s="316"/>
    </row>
    <row r="132" spans="2:11" ht="15" customHeight="1">
      <c r="B132" s="314"/>
      <c r="C132" s="275" t="s">
        <v>648</v>
      </c>
      <c r="D132" s="275"/>
      <c r="E132" s="275"/>
      <c r="F132" s="294" t="s">
        <v>635</v>
      </c>
      <c r="G132" s="275"/>
      <c r="H132" s="275" t="s">
        <v>668</v>
      </c>
      <c r="I132" s="275" t="s">
        <v>631</v>
      </c>
      <c r="J132" s="275">
        <v>50</v>
      </c>
      <c r="K132" s="316"/>
    </row>
    <row r="133" spans="2:11" ht="15" customHeight="1">
      <c r="B133" s="314"/>
      <c r="C133" s="275" t="s">
        <v>654</v>
      </c>
      <c r="D133" s="275"/>
      <c r="E133" s="275"/>
      <c r="F133" s="294" t="s">
        <v>635</v>
      </c>
      <c r="G133" s="275"/>
      <c r="H133" s="275" t="s">
        <v>668</v>
      </c>
      <c r="I133" s="275" t="s">
        <v>631</v>
      </c>
      <c r="J133" s="275">
        <v>50</v>
      </c>
      <c r="K133" s="316"/>
    </row>
    <row r="134" spans="2:11" ht="15" customHeight="1">
      <c r="B134" s="314"/>
      <c r="C134" s="275" t="s">
        <v>656</v>
      </c>
      <c r="D134" s="275"/>
      <c r="E134" s="275"/>
      <c r="F134" s="294" t="s">
        <v>635</v>
      </c>
      <c r="G134" s="275"/>
      <c r="H134" s="275" t="s">
        <v>668</v>
      </c>
      <c r="I134" s="275" t="s">
        <v>631</v>
      </c>
      <c r="J134" s="275">
        <v>50</v>
      </c>
      <c r="K134" s="316"/>
    </row>
    <row r="135" spans="2:11" ht="15" customHeight="1">
      <c r="B135" s="314"/>
      <c r="C135" s="275" t="s">
        <v>134</v>
      </c>
      <c r="D135" s="275"/>
      <c r="E135" s="275"/>
      <c r="F135" s="294" t="s">
        <v>635</v>
      </c>
      <c r="G135" s="275"/>
      <c r="H135" s="275" t="s">
        <v>681</v>
      </c>
      <c r="I135" s="275" t="s">
        <v>631</v>
      </c>
      <c r="J135" s="275">
        <v>255</v>
      </c>
      <c r="K135" s="316"/>
    </row>
    <row r="136" spans="2:11" ht="15" customHeight="1">
      <c r="B136" s="314"/>
      <c r="C136" s="275" t="s">
        <v>658</v>
      </c>
      <c r="D136" s="275"/>
      <c r="E136" s="275"/>
      <c r="F136" s="294" t="s">
        <v>629</v>
      </c>
      <c r="G136" s="275"/>
      <c r="H136" s="275" t="s">
        <v>682</v>
      </c>
      <c r="I136" s="275" t="s">
        <v>660</v>
      </c>
      <c r="J136" s="275"/>
      <c r="K136" s="316"/>
    </row>
    <row r="137" spans="2:11" ht="15" customHeight="1">
      <c r="B137" s="314"/>
      <c r="C137" s="275" t="s">
        <v>661</v>
      </c>
      <c r="D137" s="275"/>
      <c r="E137" s="275"/>
      <c r="F137" s="294" t="s">
        <v>629</v>
      </c>
      <c r="G137" s="275"/>
      <c r="H137" s="275" t="s">
        <v>683</v>
      </c>
      <c r="I137" s="275" t="s">
        <v>663</v>
      </c>
      <c r="J137" s="275"/>
      <c r="K137" s="316"/>
    </row>
    <row r="138" spans="2:11" ht="15" customHeight="1">
      <c r="B138" s="314"/>
      <c r="C138" s="275" t="s">
        <v>664</v>
      </c>
      <c r="D138" s="275"/>
      <c r="E138" s="275"/>
      <c r="F138" s="294" t="s">
        <v>629</v>
      </c>
      <c r="G138" s="275"/>
      <c r="H138" s="275" t="s">
        <v>664</v>
      </c>
      <c r="I138" s="275" t="s">
        <v>663</v>
      </c>
      <c r="J138" s="275"/>
      <c r="K138" s="316"/>
    </row>
    <row r="139" spans="2:11" ht="15" customHeight="1">
      <c r="B139" s="314"/>
      <c r="C139" s="275" t="s">
        <v>38</v>
      </c>
      <c r="D139" s="275"/>
      <c r="E139" s="275"/>
      <c r="F139" s="294" t="s">
        <v>629</v>
      </c>
      <c r="G139" s="275"/>
      <c r="H139" s="275" t="s">
        <v>684</v>
      </c>
      <c r="I139" s="275" t="s">
        <v>663</v>
      </c>
      <c r="J139" s="275"/>
      <c r="K139" s="316"/>
    </row>
    <row r="140" spans="2:11" ht="15" customHeight="1">
      <c r="B140" s="314"/>
      <c r="C140" s="275" t="s">
        <v>685</v>
      </c>
      <c r="D140" s="275"/>
      <c r="E140" s="275"/>
      <c r="F140" s="294" t="s">
        <v>629</v>
      </c>
      <c r="G140" s="275"/>
      <c r="H140" s="275" t="s">
        <v>686</v>
      </c>
      <c r="I140" s="275" t="s">
        <v>663</v>
      </c>
      <c r="J140" s="275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390" t="s">
        <v>687</v>
      </c>
      <c r="D145" s="390"/>
      <c r="E145" s="390"/>
      <c r="F145" s="390"/>
      <c r="G145" s="390"/>
      <c r="H145" s="390"/>
      <c r="I145" s="390"/>
      <c r="J145" s="390"/>
      <c r="K145" s="286"/>
    </row>
    <row r="146" spans="2:11" ht="17.25" customHeight="1">
      <c r="B146" s="285"/>
      <c r="C146" s="287" t="s">
        <v>623</v>
      </c>
      <c r="D146" s="287"/>
      <c r="E146" s="287"/>
      <c r="F146" s="287" t="s">
        <v>624</v>
      </c>
      <c r="G146" s="288"/>
      <c r="H146" s="287" t="s">
        <v>129</v>
      </c>
      <c r="I146" s="287" t="s">
        <v>57</v>
      </c>
      <c r="J146" s="287" t="s">
        <v>625</v>
      </c>
      <c r="K146" s="286"/>
    </row>
    <row r="147" spans="2:11" ht="17.25" customHeight="1">
      <c r="B147" s="285"/>
      <c r="C147" s="289" t="s">
        <v>626</v>
      </c>
      <c r="D147" s="289"/>
      <c r="E147" s="289"/>
      <c r="F147" s="290" t="s">
        <v>627</v>
      </c>
      <c r="G147" s="291"/>
      <c r="H147" s="289"/>
      <c r="I147" s="289"/>
      <c r="J147" s="289" t="s">
        <v>628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632</v>
      </c>
      <c r="D149" s="275"/>
      <c r="E149" s="275"/>
      <c r="F149" s="321" t="s">
        <v>629</v>
      </c>
      <c r="G149" s="275"/>
      <c r="H149" s="320" t="s">
        <v>668</v>
      </c>
      <c r="I149" s="320" t="s">
        <v>631</v>
      </c>
      <c r="J149" s="320">
        <v>120</v>
      </c>
      <c r="K149" s="316"/>
    </row>
    <row r="150" spans="2:11" ht="15" customHeight="1">
      <c r="B150" s="295"/>
      <c r="C150" s="320" t="s">
        <v>677</v>
      </c>
      <c r="D150" s="275"/>
      <c r="E150" s="275"/>
      <c r="F150" s="321" t="s">
        <v>629</v>
      </c>
      <c r="G150" s="275"/>
      <c r="H150" s="320" t="s">
        <v>688</v>
      </c>
      <c r="I150" s="320" t="s">
        <v>631</v>
      </c>
      <c r="J150" s="320" t="s">
        <v>679</v>
      </c>
      <c r="K150" s="316"/>
    </row>
    <row r="151" spans="2:11" ht="15" customHeight="1">
      <c r="B151" s="295"/>
      <c r="C151" s="320" t="s">
        <v>578</v>
      </c>
      <c r="D151" s="275"/>
      <c r="E151" s="275"/>
      <c r="F151" s="321" t="s">
        <v>629</v>
      </c>
      <c r="G151" s="275"/>
      <c r="H151" s="320" t="s">
        <v>689</v>
      </c>
      <c r="I151" s="320" t="s">
        <v>631</v>
      </c>
      <c r="J151" s="320" t="s">
        <v>679</v>
      </c>
      <c r="K151" s="316"/>
    </row>
    <row r="152" spans="2:11" ht="15" customHeight="1">
      <c r="B152" s="295"/>
      <c r="C152" s="320" t="s">
        <v>634</v>
      </c>
      <c r="D152" s="275"/>
      <c r="E152" s="275"/>
      <c r="F152" s="321" t="s">
        <v>635</v>
      </c>
      <c r="G152" s="275"/>
      <c r="H152" s="320" t="s">
        <v>668</v>
      </c>
      <c r="I152" s="320" t="s">
        <v>631</v>
      </c>
      <c r="J152" s="320">
        <v>50</v>
      </c>
      <c r="K152" s="316"/>
    </row>
    <row r="153" spans="2:11" ht="15" customHeight="1">
      <c r="B153" s="295"/>
      <c r="C153" s="320" t="s">
        <v>637</v>
      </c>
      <c r="D153" s="275"/>
      <c r="E153" s="275"/>
      <c r="F153" s="321" t="s">
        <v>629</v>
      </c>
      <c r="G153" s="275"/>
      <c r="H153" s="320" t="s">
        <v>668</v>
      </c>
      <c r="I153" s="320" t="s">
        <v>639</v>
      </c>
      <c r="J153" s="320"/>
      <c r="K153" s="316"/>
    </row>
    <row r="154" spans="2:11" ht="15" customHeight="1">
      <c r="B154" s="295"/>
      <c r="C154" s="320" t="s">
        <v>648</v>
      </c>
      <c r="D154" s="275"/>
      <c r="E154" s="275"/>
      <c r="F154" s="321" t="s">
        <v>635</v>
      </c>
      <c r="G154" s="275"/>
      <c r="H154" s="320" t="s">
        <v>668</v>
      </c>
      <c r="I154" s="320" t="s">
        <v>631</v>
      </c>
      <c r="J154" s="320">
        <v>50</v>
      </c>
      <c r="K154" s="316"/>
    </row>
    <row r="155" spans="2:11" ht="15" customHeight="1">
      <c r="B155" s="295"/>
      <c r="C155" s="320" t="s">
        <v>656</v>
      </c>
      <c r="D155" s="275"/>
      <c r="E155" s="275"/>
      <c r="F155" s="321" t="s">
        <v>635</v>
      </c>
      <c r="G155" s="275"/>
      <c r="H155" s="320" t="s">
        <v>668</v>
      </c>
      <c r="I155" s="320" t="s">
        <v>631</v>
      </c>
      <c r="J155" s="320">
        <v>50</v>
      </c>
      <c r="K155" s="316"/>
    </row>
    <row r="156" spans="2:11" ht="15" customHeight="1">
      <c r="B156" s="295"/>
      <c r="C156" s="320" t="s">
        <v>654</v>
      </c>
      <c r="D156" s="275"/>
      <c r="E156" s="275"/>
      <c r="F156" s="321" t="s">
        <v>635</v>
      </c>
      <c r="G156" s="275"/>
      <c r="H156" s="320" t="s">
        <v>668</v>
      </c>
      <c r="I156" s="320" t="s">
        <v>631</v>
      </c>
      <c r="J156" s="320">
        <v>50</v>
      </c>
      <c r="K156" s="316"/>
    </row>
    <row r="157" spans="2:11" ht="15" customHeight="1">
      <c r="B157" s="295"/>
      <c r="C157" s="320" t="s">
        <v>112</v>
      </c>
      <c r="D157" s="275"/>
      <c r="E157" s="275"/>
      <c r="F157" s="321" t="s">
        <v>629</v>
      </c>
      <c r="G157" s="275"/>
      <c r="H157" s="320" t="s">
        <v>690</v>
      </c>
      <c r="I157" s="320" t="s">
        <v>631</v>
      </c>
      <c r="J157" s="320" t="s">
        <v>691</v>
      </c>
      <c r="K157" s="316"/>
    </row>
    <row r="158" spans="2:11" ht="15" customHeight="1">
      <c r="B158" s="295"/>
      <c r="C158" s="320" t="s">
        <v>692</v>
      </c>
      <c r="D158" s="275"/>
      <c r="E158" s="275"/>
      <c r="F158" s="321" t="s">
        <v>629</v>
      </c>
      <c r="G158" s="275"/>
      <c r="H158" s="320" t="s">
        <v>693</v>
      </c>
      <c r="I158" s="320" t="s">
        <v>663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89" t="s">
        <v>694</v>
      </c>
      <c r="D163" s="389"/>
      <c r="E163" s="389"/>
      <c r="F163" s="389"/>
      <c r="G163" s="389"/>
      <c r="H163" s="389"/>
      <c r="I163" s="389"/>
      <c r="J163" s="389"/>
      <c r="K163" s="267"/>
    </row>
    <row r="164" spans="2:11" ht="17.25" customHeight="1">
      <c r="B164" s="266"/>
      <c r="C164" s="287" t="s">
        <v>623</v>
      </c>
      <c r="D164" s="287"/>
      <c r="E164" s="287"/>
      <c r="F164" s="287" t="s">
        <v>624</v>
      </c>
      <c r="G164" s="324"/>
      <c r="H164" s="325" t="s">
        <v>129</v>
      </c>
      <c r="I164" s="325" t="s">
        <v>57</v>
      </c>
      <c r="J164" s="287" t="s">
        <v>625</v>
      </c>
      <c r="K164" s="267"/>
    </row>
    <row r="165" spans="2:11" ht="17.25" customHeight="1">
      <c r="B165" s="268"/>
      <c r="C165" s="289" t="s">
        <v>626</v>
      </c>
      <c r="D165" s="289"/>
      <c r="E165" s="289"/>
      <c r="F165" s="290" t="s">
        <v>627</v>
      </c>
      <c r="G165" s="326"/>
      <c r="H165" s="327"/>
      <c r="I165" s="327"/>
      <c r="J165" s="289" t="s">
        <v>628</v>
      </c>
      <c r="K165" s="269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5" t="s">
        <v>632</v>
      </c>
      <c r="D167" s="275"/>
      <c r="E167" s="275"/>
      <c r="F167" s="294" t="s">
        <v>629</v>
      </c>
      <c r="G167" s="275"/>
      <c r="H167" s="275" t="s">
        <v>668</v>
      </c>
      <c r="I167" s="275" t="s">
        <v>631</v>
      </c>
      <c r="J167" s="275">
        <v>120</v>
      </c>
      <c r="K167" s="316"/>
    </row>
    <row r="168" spans="2:11" ht="15" customHeight="1">
      <c r="B168" s="295"/>
      <c r="C168" s="275" t="s">
        <v>677</v>
      </c>
      <c r="D168" s="275"/>
      <c r="E168" s="275"/>
      <c r="F168" s="294" t="s">
        <v>629</v>
      </c>
      <c r="G168" s="275"/>
      <c r="H168" s="275" t="s">
        <v>678</v>
      </c>
      <c r="I168" s="275" t="s">
        <v>631</v>
      </c>
      <c r="J168" s="275" t="s">
        <v>679</v>
      </c>
      <c r="K168" s="316"/>
    </row>
    <row r="169" spans="2:11" ht="15" customHeight="1">
      <c r="B169" s="295"/>
      <c r="C169" s="275" t="s">
        <v>578</v>
      </c>
      <c r="D169" s="275"/>
      <c r="E169" s="275"/>
      <c r="F169" s="294" t="s">
        <v>629</v>
      </c>
      <c r="G169" s="275"/>
      <c r="H169" s="275" t="s">
        <v>695</v>
      </c>
      <c r="I169" s="275" t="s">
        <v>631</v>
      </c>
      <c r="J169" s="275" t="s">
        <v>679</v>
      </c>
      <c r="K169" s="316"/>
    </row>
    <row r="170" spans="2:11" ht="15" customHeight="1">
      <c r="B170" s="295"/>
      <c r="C170" s="275" t="s">
        <v>634</v>
      </c>
      <c r="D170" s="275"/>
      <c r="E170" s="275"/>
      <c r="F170" s="294" t="s">
        <v>635</v>
      </c>
      <c r="G170" s="275"/>
      <c r="H170" s="275" t="s">
        <v>695</v>
      </c>
      <c r="I170" s="275" t="s">
        <v>631</v>
      </c>
      <c r="J170" s="275">
        <v>50</v>
      </c>
      <c r="K170" s="316"/>
    </row>
    <row r="171" spans="2:11" ht="15" customHeight="1">
      <c r="B171" s="295"/>
      <c r="C171" s="275" t="s">
        <v>637</v>
      </c>
      <c r="D171" s="275"/>
      <c r="E171" s="275"/>
      <c r="F171" s="294" t="s">
        <v>629</v>
      </c>
      <c r="G171" s="275"/>
      <c r="H171" s="275" t="s">
        <v>695</v>
      </c>
      <c r="I171" s="275" t="s">
        <v>639</v>
      </c>
      <c r="J171" s="275"/>
      <c r="K171" s="316"/>
    </row>
    <row r="172" spans="2:11" ht="15" customHeight="1">
      <c r="B172" s="295"/>
      <c r="C172" s="275" t="s">
        <v>648</v>
      </c>
      <c r="D172" s="275"/>
      <c r="E172" s="275"/>
      <c r="F172" s="294" t="s">
        <v>635</v>
      </c>
      <c r="G172" s="275"/>
      <c r="H172" s="275" t="s">
        <v>695</v>
      </c>
      <c r="I172" s="275" t="s">
        <v>631</v>
      </c>
      <c r="J172" s="275">
        <v>50</v>
      </c>
      <c r="K172" s="316"/>
    </row>
    <row r="173" spans="2:11" ht="15" customHeight="1">
      <c r="B173" s="295"/>
      <c r="C173" s="275" t="s">
        <v>656</v>
      </c>
      <c r="D173" s="275"/>
      <c r="E173" s="275"/>
      <c r="F173" s="294" t="s">
        <v>635</v>
      </c>
      <c r="G173" s="275"/>
      <c r="H173" s="275" t="s">
        <v>695</v>
      </c>
      <c r="I173" s="275" t="s">
        <v>631</v>
      </c>
      <c r="J173" s="275">
        <v>50</v>
      </c>
      <c r="K173" s="316"/>
    </row>
    <row r="174" spans="2:11" ht="15" customHeight="1">
      <c r="B174" s="295"/>
      <c r="C174" s="275" t="s">
        <v>654</v>
      </c>
      <c r="D174" s="275"/>
      <c r="E174" s="275"/>
      <c r="F174" s="294" t="s">
        <v>635</v>
      </c>
      <c r="G174" s="275"/>
      <c r="H174" s="275" t="s">
        <v>695</v>
      </c>
      <c r="I174" s="275" t="s">
        <v>631</v>
      </c>
      <c r="J174" s="275">
        <v>50</v>
      </c>
      <c r="K174" s="316"/>
    </row>
    <row r="175" spans="2:11" ht="15" customHeight="1">
      <c r="B175" s="295"/>
      <c r="C175" s="275" t="s">
        <v>128</v>
      </c>
      <c r="D175" s="275"/>
      <c r="E175" s="275"/>
      <c r="F175" s="294" t="s">
        <v>629</v>
      </c>
      <c r="G175" s="275"/>
      <c r="H175" s="275" t="s">
        <v>696</v>
      </c>
      <c r="I175" s="275" t="s">
        <v>697</v>
      </c>
      <c r="J175" s="275"/>
      <c r="K175" s="316"/>
    </row>
    <row r="176" spans="2:11" ht="15" customHeight="1">
      <c r="B176" s="295"/>
      <c r="C176" s="275" t="s">
        <v>57</v>
      </c>
      <c r="D176" s="275"/>
      <c r="E176" s="275"/>
      <c r="F176" s="294" t="s">
        <v>629</v>
      </c>
      <c r="G176" s="275"/>
      <c r="H176" s="275" t="s">
        <v>698</v>
      </c>
      <c r="I176" s="275" t="s">
        <v>699</v>
      </c>
      <c r="J176" s="275">
        <v>1</v>
      </c>
      <c r="K176" s="316"/>
    </row>
    <row r="177" spans="2:11" ht="15" customHeight="1">
      <c r="B177" s="295"/>
      <c r="C177" s="275" t="s">
        <v>53</v>
      </c>
      <c r="D177" s="275"/>
      <c r="E177" s="275"/>
      <c r="F177" s="294" t="s">
        <v>629</v>
      </c>
      <c r="G177" s="275"/>
      <c r="H177" s="275" t="s">
        <v>700</v>
      </c>
      <c r="I177" s="275" t="s">
        <v>631</v>
      </c>
      <c r="J177" s="275">
        <v>20</v>
      </c>
      <c r="K177" s="316"/>
    </row>
    <row r="178" spans="2:11" ht="15" customHeight="1">
      <c r="B178" s="295"/>
      <c r="C178" s="275" t="s">
        <v>129</v>
      </c>
      <c r="D178" s="275"/>
      <c r="E178" s="275"/>
      <c r="F178" s="294" t="s">
        <v>629</v>
      </c>
      <c r="G178" s="275"/>
      <c r="H178" s="275" t="s">
        <v>701</v>
      </c>
      <c r="I178" s="275" t="s">
        <v>631</v>
      </c>
      <c r="J178" s="275">
        <v>255</v>
      </c>
      <c r="K178" s="316"/>
    </row>
    <row r="179" spans="2:11" ht="15" customHeight="1">
      <c r="B179" s="295"/>
      <c r="C179" s="275" t="s">
        <v>130</v>
      </c>
      <c r="D179" s="275"/>
      <c r="E179" s="275"/>
      <c r="F179" s="294" t="s">
        <v>629</v>
      </c>
      <c r="G179" s="275"/>
      <c r="H179" s="275" t="s">
        <v>594</v>
      </c>
      <c r="I179" s="275" t="s">
        <v>631</v>
      </c>
      <c r="J179" s="275">
        <v>10</v>
      </c>
      <c r="K179" s="316"/>
    </row>
    <row r="180" spans="2:11" ht="15" customHeight="1">
      <c r="B180" s="295"/>
      <c r="C180" s="275" t="s">
        <v>131</v>
      </c>
      <c r="D180" s="275"/>
      <c r="E180" s="275"/>
      <c r="F180" s="294" t="s">
        <v>629</v>
      </c>
      <c r="G180" s="275"/>
      <c r="H180" s="275" t="s">
        <v>702</v>
      </c>
      <c r="I180" s="275" t="s">
        <v>663</v>
      </c>
      <c r="J180" s="275"/>
      <c r="K180" s="316"/>
    </row>
    <row r="181" spans="2:11" ht="15" customHeight="1">
      <c r="B181" s="295"/>
      <c r="C181" s="275" t="s">
        <v>703</v>
      </c>
      <c r="D181" s="275"/>
      <c r="E181" s="275"/>
      <c r="F181" s="294" t="s">
        <v>629</v>
      </c>
      <c r="G181" s="275"/>
      <c r="H181" s="275" t="s">
        <v>704</v>
      </c>
      <c r="I181" s="275" t="s">
        <v>663</v>
      </c>
      <c r="J181" s="275"/>
      <c r="K181" s="316"/>
    </row>
    <row r="182" spans="2:11" ht="15" customHeight="1">
      <c r="B182" s="295"/>
      <c r="C182" s="275" t="s">
        <v>692</v>
      </c>
      <c r="D182" s="275"/>
      <c r="E182" s="275"/>
      <c r="F182" s="294" t="s">
        <v>629</v>
      </c>
      <c r="G182" s="275"/>
      <c r="H182" s="275" t="s">
        <v>705</v>
      </c>
      <c r="I182" s="275" t="s">
        <v>663</v>
      </c>
      <c r="J182" s="275"/>
      <c r="K182" s="316"/>
    </row>
    <row r="183" spans="2:11" ht="15" customHeight="1">
      <c r="B183" s="295"/>
      <c r="C183" s="275" t="s">
        <v>133</v>
      </c>
      <c r="D183" s="275"/>
      <c r="E183" s="275"/>
      <c r="F183" s="294" t="s">
        <v>635</v>
      </c>
      <c r="G183" s="275"/>
      <c r="H183" s="275" t="s">
        <v>706</v>
      </c>
      <c r="I183" s="275" t="s">
        <v>631</v>
      </c>
      <c r="J183" s="275">
        <v>50</v>
      </c>
      <c r="K183" s="316"/>
    </row>
    <row r="184" spans="2:11" ht="15" customHeight="1">
      <c r="B184" s="295"/>
      <c r="C184" s="275" t="s">
        <v>707</v>
      </c>
      <c r="D184" s="275"/>
      <c r="E184" s="275"/>
      <c r="F184" s="294" t="s">
        <v>635</v>
      </c>
      <c r="G184" s="275"/>
      <c r="H184" s="275" t="s">
        <v>708</v>
      </c>
      <c r="I184" s="275" t="s">
        <v>709</v>
      </c>
      <c r="J184" s="275"/>
      <c r="K184" s="316"/>
    </row>
    <row r="185" spans="2:11" ht="15" customHeight="1">
      <c r="B185" s="295"/>
      <c r="C185" s="275" t="s">
        <v>710</v>
      </c>
      <c r="D185" s="275"/>
      <c r="E185" s="275"/>
      <c r="F185" s="294" t="s">
        <v>635</v>
      </c>
      <c r="G185" s="275"/>
      <c r="H185" s="275" t="s">
        <v>711</v>
      </c>
      <c r="I185" s="275" t="s">
        <v>709</v>
      </c>
      <c r="J185" s="275"/>
      <c r="K185" s="316"/>
    </row>
    <row r="186" spans="2:11" ht="15" customHeight="1">
      <c r="B186" s="295"/>
      <c r="C186" s="275" t="s">
        <v>712</v>
      </c>
      <c r="D186" s="275"/>
      <c r="E186" s="275"/>
      <c r="F186" s="294" t="s">
        <v>635</v>
      </c>
      <c r="G186" s="275"/>
      <c r="H186" s="275" t="s">
        <v>713</v>
      </c>
      <c r="I186" s="275" t="s">
        <v>709</v>
      </c>
      <c r="J186" s="275"/>
      <c r="K186" s="316"/>
    </row>
    <row r="187" spans="2:11" ht="15" customHeight="1">
      <c r="B187" s="295"/>
      <c r="C187" s="328" t="s">
        <v>714</v>
      </c>
      <c r="D187" s="275"/>
      <c r="E187" s="275"/>
      <c r="F187" s="294" t="s">
        <v>635</v>
      </c>
      <c r="G187" s="275"/>
      <c r="H187" s="275" t="s">
        <v>715</v>
      </c>
      <c r="I187" s="275" t="s">
        <v>716</v>
      </c>
      <c r="J187" s="329" t="s">
        <v>717</v>
      </c>
      <c r="K187" s="316"/>
    </row>
    <row r="188" spans="2:11" ht="15" customHeight="1">
      <c r="B188" s="295"/>
      <c r="C188" s="280" t="s">
        <v>42</v>
      </c>
      <c r="D188" s="275"/>
      <c r="E188" s="275"/>
      <c r="F188" s="294" t="s">
        <v>629</v>
      </c>
      <c r="G188" s="275"/>
      <c r="H188" s="271" t="s">
        <v>718</v>
      </c>
      <c r="I188" s="275" t="s">
        <v>719</v>
      </c>
      <c r="J188" s="275"/>
      <c r="K188" s="316"/>
    </row>
    <row r="189" spans="2:11" ht="15" customHeight="1">
      <c r="B189" s="295"/>
      <c r="C189" s="280" t="s">
        <v>720</v>
      </c>
      <c r="D189" s="275"/>
      <c r="E189" s="275"/>
      <c r="F189" s="294" t="s">
        <v>629</v>
      </c>
      <c r="G189" s="275"/>
      <c r="H189" s="275" t="s">
        <v>721</v>
      </c>
      <c r="I189" s="275" t="s">
        <v>663</v>
      </c>
      <c r="J189" s="275"/>
      <c r="K189" s="316"/>
    </row>
    <row r="190" spans="2:11" ht="15" customHeight="1">
      <c r="B190" s="295"/>
      <c r="C190" s="280" t="s">
        <v>722</v>
      </c>
      <c r="D190" s="275"/>
      <c r="E190" s="275"/>
      <c r="F190" s="294" t="s">
        <v>629</v>
      </c>
      <c r="G190" s="275"/>
      <c r="H190" s="275" t="s">
        <v>723</v>
      </c>
      <c r="I190" s="275" t="s">
        <v>663</v>
      </c>
      <c r="J190" s="275"/>
      <c r="K190" s="316"/>
    </row>
    <row r="191" spans="2:11" ht="15" customHeight="1">
      <c r="B191" s="295"/>
      <c r="C191" s="280" t="s">
        <v>724</v>
      </c>
      <c r="D191" s="275"/>
      <c r="E191" s="275"/>
      <c r="F191" s="294" t="s">
        <v>635</v>
      </c>
      <c r="G191" s="275"/>
      <c r="H191" s="275" t="s">
        <v>725</v>
      </c>
      <c r="I191" s="275" t="s">
        <v>663</v>
      </c>
      <c r="J191" s="275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2.2">
      <c r="B197" s="266"/>
      <c r="C197" s="389" t="s">
        <v>726</v>
      </c>
      <c r="D197" s="389"/>
      <c r="E197" s="389"/>
      <c r="F197" s="389"/>
      <c r="G197" s="389"/>
      <c r="H197" s="389"/>
      <c r="I197" s="389"/>
      <c r="J197" s="389"/>
      <c r="K197" s="267"/>
    </row>
    <row r="198" spans="2:11" ht="25.5" customHeight="1">
      <c r="B198" s="266"/>
      <c r="C198" s="331" t="s">
        <v>727</v>
      </c>
      <c r="D198" s="331"/>
      <c r="E198" s="331"/>
      <c r="F198" s="331" t="s">
        <v>728</v>
      </c>
      <c r="G198" s="332"/>
      <c r="H198" s="388" t="s">
        <v>729</v>
      </c>
      <c r="I198" s="388"/>
      <c r="J198" s="388"/>
      <c r="K198" s="267"/>
    </row>
    <row r="199" spans="2:11" ht="5.25" customHeight="1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>
      <c r="B200" s="295"/>
      <c r="C200" s="275" t="s">
        <v>719</v>
      </c>
      <c r="D200" s="275"/>
      <c r="E200" s="275"/>
      <c r="F200" s="294" t="s">
        <v>43</v>
      </c>
      <c r="G200" s="275"/>
      <c r="H200" s="386" t="s">
        <v>730</v>
      </c>
      <c r="I200" s="386"/>
      <c r="J200" s="386"/>
      <c r="K200" s="316"/>
    </row>
    <row r="201" spans="2:11" ht="15" customHeight="1">
      <c r="B201" s="295"/>
      <c r="C201" s="301"/>
      <c r="D201" s="275"/>
      <c r="E201" s="275"/>
      <c r="F201" s="294" t="s">
        <v>44</v>
      </c>
      <c r="G201" s="275"/>
      <c r="H201" s="386" t="s">
        <v>731</v>
      </c>
      <c r="I201" s="386"/>
      <c r="J201" s="386"/>
      <c r="K201" s="316"/>
    </row>
    <row r="202" spans="2:11" ht="15" customHeight="1">
      <c r="B202" s="295"/>
      <c r="C202" s="301"/>
      <c r="D202" s="275"/>
      <c r="E202" s="275"/>
      <c r="F202" s="294" t="s">
        <v>47</v>
      </c>
      <c r="G202" s="275"/>
      <c r="H202" s="386" t="s">
        <v>732</v>
      </c>
      <c r="I202" s="386"/>
      <c r="J202" s="386"/>
      <c r="K202" s="316"/>
    </row>
    <row r="203" spans="2:11" ht="15" customHeight="1">
      <c r="B203" s="295"/>
      <c r="C203" s="275"/>
      <c r="D203" s="275"/>
      <c r="E203" s="275"/>
      <c r="F203" s="294" t="s">
        <v>45</v>
      </c>
      <c r="G203" s="275"/>
      <c r="H203" s="386" t="s">
        <v>733</v>
      </c>
      <c r="I203" s="386"/>
      <c r="J203" s="386"/>
      <c r="K203" s="316"/>
    </row>
    <row r="204" spans="2:11" ht="15" customHeight="1">
      <c r="B204" s="295"/>
      <c r="C204" s="275"/>
      <c r="D204" s="275"/>
      <c r="E204" s="275"/>
      <c r="F204" s="294" t="s">
        <v>46</v>
      </c>
      <c r="G204" s="275"/>
      <c r="H204" s="386" t="s">
        <v>734</v>
      </c>
      <c r="I204" s="386"/>
      <c r="J204" s="386"/>
      <c r="K204" s="316"/>
    </row>
    <row r="205" spans="2:11" ht="15" customHeight="1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>
      <c r="B206" s="295"/>
      <c r="C206" s="275" t="s">
        <v>675</v>
      </c>
      <c r="D206" s="275"/>
      <c r="E206" s="275"/>
      <c r="F206" s="294" t="s">
        <v>79</v>
      </c>
      <c r="G206" s="275"/>
      <c r="H206" s="386" t="s">
        <v>735</v>
      </c>
      <c r="I206" s="386"/>
      <c r="J206" s="386"/>
      <c r="K206" s="316"/>
    </row>
    <row r="207" spans="2:11" ht="15" customHeight="1">
      <c r="B207" s="295"/>
      <c r="C207" s="301"/>
      <c r="D207" s="275"/>
      <c r="E207" s="275"/>
      <c r="F207" s="294" t="s">
        <v>575</v>
      </c>
      <c r="G207" s="275"/>
      <c r="H207" s="386" t="s">
        <v>576</v>
      </c>
      <c r="I207" s="386"/>
      <c r="J207" s="386"/>
      <c r="K207" s="316"/>
    </row>
    <row r="208" spans="2:11" ht="15" customHeight="1">
      <c r="B208" s="295"/>
      <c r="C208" s="275"/>
      <c r="D208" s="275"/>
      <c r="E208" s="275"/>
      <c r="F208" s="294" t="s">
        <v>573</v>
      </c>
      <c r="G208" s="275"/>
      <c r="H208" s="386" t="s">
        <v>736</v>
      </c>
      <c r="I208" s="386"/>
      <c r="J208" s="386"/>
      <c r="K208" s="316"/>
    </row>
    <row r="209" spans="2:11" ht="15" customHeight="1">
      <c r="B209" s="333"/>
      <c r="C209" s="301"/>
      <c r="D209" s="301"/>
      <c r="E209" s="301"/>
      <c r="F209" s="294" t="s">
        <v>84</v>
      </c>
      <c r="G209" s="280"/>
      <c r="H209" s="387" t="s">
        <v>577</v>
      </c>
      <c r="I209" s="387"/>
      <c r="J209" s="387"/>
      <c r="K209" s="334"/>
    </row>
    <row r="210" spans="2:11" ht="15" customHeight="1">
      <c r="B210" s="333"/>
      <c r="C210" s="301"/>
      <c r="D210" s="301"/>
      <c r="E210" s="301"/>
      <c r="F210" s="294" t="s">
        <v>534</v>
      </c>
      <c r="G210" s="280"/>
      <c r="H210" s="387" t="s">
        <v>737</v>
      </c>
      <c r="I210" s="387"/>
      <c r="J210" s="387"/>
      <c r="K210" s="334"/>
    </row>
    <row r="211" spans="2:11" ht="15" customHeight="1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>
      <c r="B212" s="333"/>
      <c r="C212" s="275" t="s">
        <v>699</v>
      </c>
      <c r="D212" s="301"/>
      <c r="E212" s="301"/>
      <c r="F212" s="294">
        <v>1</v>
      </c>
      <c r="G212" s="280"/>
      <c r="H212" s="387" t="s">
        <v>738</v>
      </c>
      <c r="I212" s="387"/>
      <c r="J212" s="387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80"/>
      <c r="H213" s="387" t="s">
        <v>739</v>
      </c>
      <c r="I213" s="387"/>
      <c r="J213" s="387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80"/>
      <c r="H214" s="387" t="s">
        <v>740</v>
      </c>
      <c r="I214" s="387"/>
      <c r="J214" s="387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80"/>
      <c r="H215" s="387" t="s">
        <v>741</v>
      </c>
      <c r="I215" s="387"/>
      <c r="J215" s="387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algorithmName="SHA-512" hashValue="lx03MtKJTwA8XfP1p6XMCc0tYbjfcB2IKYep84h/KyAA4+6Yh0wL8qSjbXotJ23NB+JN71NANTL7/mXuOMrfuQ==" saltValue="Zk6+zkbiC+Zwc7QeutZA5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Obnova krytu komunikace</vt:lpstr>
      <vt:lpstr>02 - VON</vt:lpstr>
      <vt:lpstr>Pokyny pro vyplnění</vt:lpstr>
      <vt:lpstr>'01 - Obnova krytu komunikace'!Názvy_tisku</vt:lpstr>
      <vt:lpstr>'02 - VON'!Názvy_tisku</vt:lpstr>
      <vt:lpstr>'Rekapitulace stavby'!Názvy_tisku</vt:lpstr>
      <vt:lpstr>'01 - Obnova krytu komunikace'!Oblast_tisku</vt:lpstr>
      <vt:lpstr>'02 - VON'!Oblast_tisku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LAPTOP-ESG64L7J\Josífek</dc:creator>
  <cp:lastModifiedBy>Josífek</cp:lastModifiedBy>
  <dcterms:created xsi:type="dcterms:W3CDTF">2018-08-10T08:29:47Z</dcterms:created>
  <dcterms:modified xsi:type="dcterms:W3CDTF">2018-08-10T08:29:54Z</dcterms:modified>
</cp:coreProperties>
</file>